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Лисовский, Гатилова)\2022\4 кв\"/>
    </mc:Choice>
  </mc:AlternateContent>
  <bookViews>
    <workbookView xWindow="0" yWindow="0" windowWidth="16380" windowHeight="8190" activeTab="1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</externalReferences>
  <definedNames>
    <definedName name="god">#REF!</definedName>
    <definedName name="_xlnm.Print_Area" localSheetId="1">'Приложение №2'!$A$1:$H$45</definedName>
  </definedNames>
  <calcPr calcId="152511" iterate="1"/>
</workbook>
</file>

<file path=xl/calcChain.xml><?xml version="1.0" encoding="utf-8"?>
<calcChain xmlns="http://schemas.openxmlformats.org/spreadsheetml/2006/main">
  <c r="E10" i="1" l="1"/>
  <c r="M14" i="1"/>
  <c r="L14" i="1"/>
  <c r="K14" i="1"/>
  <c r="J14" i="1"/>
  <c r="I14" i="1"/>
  <c r="H14" i="1"/>
  <c r="G14" i="1"/>
  <c r="F14" i="1"/>
  <c r="E14" i="1"/>
  <c r="A29" i="1" l="1"/>
  <c r="F11" i="2" l="1"/>
  <c r="G11" i="2"/>
  <c r="H11" i="2"/>
  <c r="F10" i="1" l="1"/>
  <c r="G10" i="1" s="1"/>
  <c r="H10" i="1" s="1"/>
  <c r="I10" i="1" s="1"/>
  <c r="J10" i="1" s="1"/>
  <c r="K10" i="1" s="1"/>
  <c r="L10" i="1" s="1"/>
  <c r="M10" i="1" s="1"/>
  <c r="E18" i="1" l="1"/>
  <c r="E11" i="2" l="1"/>
  <c r="F11" i="1" l="1"/>
  <c r="G11" i="1"/>
  <c r="H11" i="1"/>
  <c r="I11" i="1"/>
  <c r="J11" i="1"/>
  <c r="K11" i="1"/>
  <c r="L11" i="1"/>
  <c r="M11" i="1"/>
  <c r="E11" i="1"/>
  <c r="F18" i="1" l="1"/>
  <c r="F19" i="1" s="1"/>
  <c r="G18" i="1"/>
  <c r="G19" i="1" s="1"/>
  <c r="H18" i="1"/>
  <c r="H19" i="1" s="1"/>
  <c r="I18" i="1"/>
  <c r="I19" i="1" s="1"/>
  <c r="J18" i="1"/>
  <c r="J19" i="1" s="1"/>
  <c r="K18" i="1"/>
  <c r="K19" i="1" s="1"/>
  <c r="L18" i="1"/>
  <c r="L19" i="1" s="1"/>
  <c r="M18" i="1"/>
  <c r="M19" i="1" s="1"/>
  <c r="N18" i="1"/>
  <c r="N19" i="1" s="1"/>
  <c r="N14" i="1"/>
  <c r="A3" i="1"/>
  <c r="E19" i="1" l="1"/>
</calcChain>
</file>

<file path=xl/comments1.xml><?xml version="1.0" encoding="utf-8"?>
<comments xmlns="http://schemas.openxmlformats.org/spreadsheetml/2006/main">
  <authors>
    <author>Петрова Мария Миратовна</author>
    <author>Магдеева Эльвира Александровна</author>
  </authors>
  <commentList>
    <comment ref="E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F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G8" authorId="0" shapeId="0">
      <text>
        <r>
          <rPr>
            <sz val="9"/>
            <color indexed="81"/>
            <rFont val="Tahoma"/>
            <charset val="1"/>
          </rPr>
          <t xml:space="preserve">
пробные топки</t>
        </r>
      </text>
    </comment>
    <comment ref="H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B10" authorId="1" shapeId="0">
      <text>
        <r>
          <rPr>
            <b/>
            <sz val="8"/>
            <color indexed="81"/>
            <rFont val="Tahoma"/>
            <family val="2"/>
            <charset val="204"/>
          </rPr>
          <t>Магдеева Эльвира Александровна:</t>
        </r>
        <r>
          <rPr>
            <sz val="8"/>
            <color indexed="81"/>
            <rFont val="Tahoma"/>
            <family val="2"/>
            <charset val="204"/>
          </rPr>
          <t xml:space="preserve">
цена берется из формы № 1 по топливу покупка(средня цена за квартал</t>
        </r>
      </text>
    </comment>
  </commentList>
</comments>
</file>

<file path=xl/sharedStrings.xml><?xml version="1.0" encoding="utf-8"?>
<sst xmlns="http://schemas.openxmlformats.org/spreadsheetml/2006/main" count="159" uniqueCount="82">
  <si>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</si>
  <si>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</si>
  <si>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</si>
  <si>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</si>
  <si>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Чкаловского м/р</t>
  </si>
  <si>
    <t>Котельная Малореченского м/р</t>
  </si>
  <si>
    <t>Котельная ЦТП</t>
  </si>
  <si>
    <t>Котельная №1 п.Игол</t>
  </si>
  <si>
    <t>Котельная Крапивинского м/р</t>
  </si>
  <si>
    <t>Котельная №1, 2 п.Пионерный</t>
  </si>
  <si>
    <t>Котельная Ломовое м/р</t>
  </si>
  <si>
    <t>Котельная Лугинецкого м/р</t>
  </si>
  <si>
    <t>Котельная Герасимовского м/р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</si>
  <si>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</si>
  <si>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</si>
  <si>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</si>
  <si>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</si>
  <si>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</si>
  <si>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</si>
  <si>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</si>
  <si>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</si>
  <si>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</si>
  <si>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</si>
  <si>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</si>
  <si>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</si>
  <si>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</si>
  <si>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</si>
  <si>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</si>
  <si>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</si>
  <si>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</si>
  <si>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</si>
  <si>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</si>
  <si>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</si>
  <si>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</si>
  <si>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</si>
  <si>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</si>
  <si>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</si>
  <si>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</si>
  <si>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</si>
  <si>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</si>
  <si>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</si>
  <si>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</si>
  <si>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</si>
  <si>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</si>
  <si>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</si>
  <si>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</si>
  <si>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</si>
  <si>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</si>
  <si>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</si>
  <si>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</si>
  <si>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</si>
  <si>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</si>
  <si>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</si>
  <si>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</si>
  <si>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</si>
  <si>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</si>
  <si>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</si>
  <si>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</si>
  <si>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</si>
  <si>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</si>
  <si>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</si>
  <si>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</si>
  <si>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</si>
  <si>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</si>
  <si>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</si>
  <si>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</si>
  <si>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</si>
  <si>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</si>
  <si>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</si>
  <si>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</si>
  <si>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Томская область г.Стрежевой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</si>
  <si>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</si>
  <si>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t>Объём топлива, транспортированного автоперевозками (т)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</si>
  <si>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</si>
  <si>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r>
      <t xml:space="preserve">Наименование  источника теплоснабжения </t>
    </r>
    <r>
      <rPr>
        <sz val="8"/>
        <rFont val="Times New Roman"/>
        <family val="1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Times New Roman"/>
        <family val="1"/>
        <charset val="204"/>
      </rPr>
      <t>)</t>
    </r>
  </si>
  <si>
    <t>9 км</t>
  </si>
  <si>
    <t>Пионерный</t>
  </si>
  <si>
    <t>Ломовое</t>
  </si>
  <si>
    <t>Крапивинское</t>
  </si>
  <si>
    <t>Информация о фактически сложившихся ценах и объёмах потребления топлива за 4 квартал 2022 года</t>
  </si>
  <si>
    <r>
      <t>* Данные заполняются по итогам 4 квартала 2022 года и должны быть подтверждены первичными документами за 2022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</si>
  <si>
    <r>
      <t xml:space="preserve">Исполнитель </t>
    </r>
    <r>
      <rPr>
        <u/>
        <sz val="12"/>
        <rFont val="Times New Roman Cyr"/>
        <charset val="204"/>
      </rPr>
      <t xml:space="preserve">Заместитель начальника ПТУ Никитин Д.В. </t>
    </r>
    <r>
      <rPr>
        <sz val="12"/>
        <rFont val="Times New Roman Cyr"/>
        <family val="1"/>
        <charset val="204"/>
      </rPr>
      <t>/________________/ Тел. (38259) 6-60-80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</si>
</sst>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  <numFmt numFmtId="172" formatCode="0.00_)"/>
    <numFmt numFmtId="173" formatCode="0.000000"/>
    <numFmt numFmtId="174" formatCode="#,##0.0000"/>
    <numFmt numFmtId="175" formatCode="#,##0.0"/>
  </numFmts>
  <fonts count="44" x14ac:knownFonts="1">
    <font>
      <sz val="11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i/>
      <sz val="16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8"/>
      <name val="Times New Roman"/>
      <family val="1"/>
      <charset val="204"/>
    </font>
    <font>
      <sz val="11"/>
      <color theme="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8" fillId="0" borderId="0" applyNumberFormat="0" applyFill="0" applyBorder="0" applyAlignment="0" applyProtection="0"/>
    <xf numFmtId="164" fontId="33" fillId="0" borderId="0" applyFill="0" applyBorder="0" applyAlignment="0" applyProtection="0"/>
    <xf numFmtId="165" fontId="33" fillId="0" borderId="0" applyFill="0" applyBorder="0" applyAlignment="0" applyProtection="0"/>
    <xf numFmtId="166" fontId="33" fillId="0" borderId="0" applyFill="0" applyBorder="0" applyAlignment="0" applyProtection="0"/>
    <xf numFmtId="167" fontId="33" fillId="0" borderId="0" applyFill="0" applyBorder="0" applyAlignment="0" applyProtection="0"/>
    <xf numFmtId="172" fontId="37" fillId="0" borderId="0"/>
    <xf numFmtId="0" fontId="2" fillId="0" borderId="0"/>
    <xf numFmtId="0" fontId="1" fillId="0" borderId="0"/>
    <xf numFmtId="0" fontId="2" fillId="0" borderId="0"/>
    <xf numFmtId="9" fontId="3" fillId="0" borderId="0" applyFill="0" applyBorder="0" applyAlignment="0" applyProtection="0"/>
    <xf numFmtId="0" fontId="1" fillId="0" borderId="0" applyNumberFormat="0">
      <alignment horizontal="left"/>
    </xf>
    <xf numFmtId="168" fontId="3" fillId="0" borderId="1">
      <protection locked="0"/>
    </xf>
    <xf numFmtId="0" fontId="4" fillId="0" borderId="0" applyBorder="0">
      <alignment horizontal="center" vertical="center" wrapText="1"/>
    </xf>
    <xf numFmtId="0" fontId="5" fillId="0" borderId="0" applyBorder="0">
      <alignment horizontal="center" vertical="center" wrapText="1"/>
    </xf>
    <xf numFmtId="168" fontId="6" fillId="2" borderId="1"/>
    <xf numFmtId="4" fontId="7" fillId="3" borderId="0" applyBorder="0">
      <alignment horizontal="right"/>
    </xf>
    <xf numFmtId="0" fontId="8" fillId="0" borderId="0" applyFill="0">
      <alignment wrapText="1"/>
    </xf>
    <xf numFmtId="0" fontId="9" fillId="0" borderId="0">
      <alignment horizontal="center" vertical="top" wrapText="1"/>
    </xf>
    <xf numFmtId="0" fontId="10" fillId="0" borderId="0">
      <alignment horizontal="center" vertical="center" wrapText="1"/>
    </xf>
    <xf numFmtId="49" fontId="7" fillId="0" borderId="0" applyBorder="0">
      <alignment vertical="top"/>
    </xf>
    <xf numFmtId="0" fontId="11" fillId="0" borderId="0"/>
    <xf numFmtId="49" fontId="7" fillId="0" borderId="0" applyBorder="0">
      <alignment vertical="top"/>
    </xf>
    <xf numFmtId="49" fontId="7" fillId="0" borderId="0" applyBorder="0">
      <alignment vertical="top"/>
    </xf>
    <xf numFmtId="0" fontId="12" fillId="0" borderId="0"/>
    <xf numFmtId="0" fontId="1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4" fillId="3" borderId="0" applyNumberFormat="0" applyBorder="0" applyAlignment="0">
      <protection locked="0"/>
    </xf>
    <xf numFmtId="9" fontId="33" fillId="0" borderId="0" applyFill="0" applyBorder="0" applyAlignment="0" applyProtection="0"/>
    <xf numFmtId="0" fontId="2" fillId="0" borderId="0"/>
    <xf numFmtId="49" fontId="8" fillId="0" borderId="0">
      <alignment horizontal="center"/>
    </xf>
    <xf numFmtId="169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4" fontId="7" fillId="4" borderId="0" applyBorder="0">
      <alignment horizontal="right"/>
    </xf>
    <xf numFmtId="4" fontId="7" fillId="5" borderId="0" applyBorder="0">
      <alignment horizontal="right"/>
    </xf>
    <xf numFmtId="4" fontId="33" fillId="4" borderId="0" applyBorder="0">
      <alignment horizontal="right"/>
    </xf>
  </cellStyleXfs>
  <cellXfs count="119">
    <xf numFmtId="0" fontId="0" fillId="0" borderId="0" xfId="0"/>
    <xf numFmtId="0" fontId="15" fillId="0" borderId="0" xfId="0" applyFont="1" applyAlignment="1">
      <alignment horizontal="center" wrapText="1"/>
    </xf>
    <xf numFmtId="0" fontId="7" fillId="6" borderId="2" xfId="0" applyNumberFormat="1" applyFont="1" applyFill="1" applyBorder="1" applyAlignment="1" applyProtection="1">
      <alignment horizontal="center" vertical="center" wrapText="1"/>
    </xf>
    <xf numFmtId="49" fontId="22" fillId="6" borderId="2" xfId="37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/>
    <xf numFmtId="0" fontId="26" fillId="0" borderId="0" xfId="39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>
      <alignment horizontal="center"/>
    </xf>
    <xf numFmtId="4" fontId="0" fillId="0" borderId="0" xfId="0" applyNumberFormat="1"/>
    <xf numFmtId="0" fontId="40" fillId="0" borderId="0" xfId="0" applyFont="1"/>
    <xf numFmtId="0" fontId="29" fillId="6" borderId="3" xfId="0" applyNumberFormat="1" applyFont="1" applyFill="1" applyBorder="1" applyAlignment="1" applyProtection="1">
      <alignment horizontal="center" vertical="center" wrapText="1"/>
    </xf>
    <xf numFmtId="49" fontId="22" fillId="6" borderId="3" xfId="37" applyNumberFormat="1" applyFont="1" applyFill="1" applyBorder="1" applyAlignment="1" applyProtection="1">
      <alignment horizontal="center" vertical="center" wrapText="1"/>
    </xf>
    <xf numFmtId="49" fontId="22" fillId="6" borderId="4" xfId="37" applyNumberFormat="1" applyFont="1" applyFill="1" applyBorder="1" applyAlignment="1" applyProtection="1">
      <alignment horizontal="center" vertical="center" wrapText="1"/>
    </xf>
    <xf numFmtId="49" fontId="22" fillId="6" borderId="5" xfId="37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center" vertical="distributed" wrapText="1"/>
    </xf>
    <xf numFmtId="0" fontId="27" fillId="0" borderId="0" xfId="0" applyFont="1" applyBorder="1"/>
    <xf numFmtId="0" fontId="2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NumberFormat="1" applyFont="1" applyFill="1" applyBorder="1" applyAlignment="1" applyProtection="1">
      <alignment horizontal="center" vertical="center" wrapText="1"/>
    </xf>
    <xf numFmtId="0" fontId="7" fillId="6" borderId="7" xfId="0" applyNumberFormat="1" applyFont="1" applyFill="1" applyBorder="1" applyAlignment="1" applyProtection="1">
      <alignment horizontal="center" vertical="center" wrapText="1"/>
    </xf>
    <xf numFmtId="49" fontId="22" fillId="6" borderId="7" xfId="37" applyNumberFormat="1" applyFont="1" applyFill="1" applyBorder="1" applyAlignment="1" applyProtection="1">
      <alignment horizontal="center" vertical="center" wrapText="1"/>
    </xf>
    <xf numFmtId="49" fontId="22" fillId="6" borderId="8" xfId="37" applyNumberFormat="1" applyFont="1" applyFill="1" applyBorder="1" applyAlignment="1" applyProtection="1">
      <alignment horizontal="center" vertical="center" wrapText="1"/>
    </xf>
    <xf numFmtId="171" fontId="0" fillId="0" borderId="9" xfId="0" applyNumberFormat="1" applyFill="1" applyBorder="1"/>
    <xf numFmtId="0" fontId="7" fillId="6" borderId="8" xfId="0" applyNumberFormat="1" applyFont="1" applyFill="1" applyBorder="1" applyAlignment="1" applyProtection="1">
      <alignment horizontal="center" vertical="center" wrapText="1"/>
    </xf>
    <xf numFmtId="49" fontId="22" fillId="6" borderId="6" xfId="37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" fontId="0" fillId="7" borderId="4" xfId="0" applyNumberFormat="1" applyFill="1" applyBorder="1" applyAlignment="1">
      <alignment horizontal="center" vertical="center"/>
    </xf>
    <xf numFmtId="4" fontId="0" fillId="7" borderId="3" xfId="0" applyNumberFormat="1" applyFill="1" applyBorder="1" applyAlignment="1">
      <alignment horizontal="center" vertical="center"/>
    </xf>
    <xf numFmtId="171" fontId="0" fillId="7" borderId="7" xfId="0" applyNumberFormat="1" applyFill="1" applyBorder="1" applyAlignment="1">
      <alignment horizontal="center" vertical="center"/>
    </xf>
    <xf numFmtId="171" fontId="0" fillId="7" borderId="8" xfId="0" applyNumberFormat="1" applyFill="1" applyBorder="1" applyAlignment="1">
      <alignment horizontal="center" vertical="center"/>
    </xf>
    <xf numFmtId="171" fontId="0" fillId="7" borderId="13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0" fontId="0" fillId="0" borderId="16" xfId="0" applyFill="1" applyBorder="1"/>
    <xf numFmtId="4" fontId="0" fillId="7" borderId="10" xfId="0" applyNumberFormat="1" applyFill="1" applyBorder="1" applyAlignment="1">
      <alignment horizontal="center" vertical="center"/>
    </xf>
    <xf numFmtId="171" fontId="0" fillId="7" borderId="1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26" fillId="0" borderId="0" xfId="39" applyFont="1" applyFill="1" applyBorder="1" applyAlignment="1">
      <alignment horizontal="left"/>
    </xf>
    <xf numFmtId="49" fontId="22" fillId="6" borderId="10" xfId="37" applyNumberFormat="1" applyFont="1" applyFill="1" applyBorder="1" applyAlignment="1" applyProtection="1">
      <alignment horizontal="center" vertical="center" wrapText="1"/>
    </xf>
    <xf numFmtId="49" fontId="22" fillId="0" borderId="10" xfId="37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1" fontId="0" fillId="0" borderId="0" xfId="0" applyNumberFormat="1" applyFont="1"/>
    <xf numFmtId="173" fontId="0" fillId="0" borderId="0" xfId="0" applyNumberFormat="1" applyFont="1"/>
    <xf numFmtId="4" fontId="0" fillId="7" borderId="35" xfId="0" applyNumberFormat="1" applyFill="1" applyBorder="1" applyAlignment="1">
      <alignment horizontal="center" vertical="center"/>
    </xf>
    <xf numFmtId="4" fontId="0" fillId="7" borderId="32" xfId="0" applyNumberFormat="1" applyFill="1" applyBorder="1" applyAlignment="1">
      <alignment horizontal="center" vertical="center"/>
    </xf>
    <xf numFmtId="4" fontId="18" fillId="7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4" fontId="18" fillId="0" borderId="3" xfId="0" applyNumberFormat="1" applyFont="1" applyFill="1" applyBorder="1" applyAlignment="1">
      <alignment horizontal="center" vertical="center" wrapText="1"/>
    </xf>
    <xf numFmtId="0" fontId="29" fillId="6" borderId="4" xfId="0" applyNumberFormat="1" applyFont="1" applyFill="1" applyBorder="1" applyAlignment="1" applyProtection="1">
      <alignment horizontal="center" vertical="center" wrapText="1"/>
    </xf>
    <xf numFmtId="0" fontId="0" fillId="0" borderId="10" xfId="0" applyBorder="1"/>
    <xf numFmtId="0" fontId="0" fillId="0" borderId="5" xfId="0" applyBorder="1"/>
    <xf numFmtId="0" fontId="0" fillId="0" borderId="15" xfId="0" applyBorder="1"/>
    <xf numFmtId="4" fontId="18" fillId="7" borderId="35" xfId="0" applyNumberFormat="1" applyFont="1" applyFill="1" applyBorder="1" applyAlignment="1">
      <alignment horizontal="center" vertical="center" wrapText="1"/>
    </xf>
    <xf numFmtId="4" fontId="18" fillId="0" borderId="40" xfId="0" applyNumberFormat="1" applyFont="1" applyFill="1" applyBorder="1" applyAlignment="1">
      <alignment horizontal="center" vertical="center" wrapText="1"/>
    </xf>
    <xf numFmtId="0" fontId="0" fillId="7" borderId="40" xfId="0" applyFill="1" applyBorder="1"/>
    <xf numFmtId="0" fontId="0" fillId="7" borderId="40" xfId="0" applyFill="1" applyBorder="1" applyAlignment="1">
      <alignment horizontal="center" vertical="center"/>
    </xf>
    <xf numFmtId="0" fontId="0" fillId="7" borderId="41" xfId="0" applyFill="1" applyBorder="1"/>
    <xf numFmtId="49" fontId="22" fillId="6" borderId="32" xfId="37" applyNumberFormat="1" applyFont="1" applyFill="1" applyBorder="1" applyAlignment="1" applyProtection="1">
      <alignment horizontal="center" vertical="center" wrapText="1"/>
    </xf>
    <xf numFmtId="174" fontId="18" fillId="0" borderId="40" xfId="0" applyNumberFormat="1" applyFont="1" applyFill="1" applyBorder="1" applyAlignment="1">
      <alignment horizontal="center" vertical="center" wrapText="1"/>
    </xf>
    <xf numFmtId="1" fontId="0" fillId="0" borderId="5" xfId="0" applyNumberFormat="1" applyFill="1" applyBorder="1" applyAlignment="1">
      <alignment horizontal="center"/>
    </xf>
    <xf numFmtId="1" fontId="0" fillId="0" borderId="15" xfId="0" applyNumberFormat="1" applyFill="1" applyBorder="1" applyAlignment="1">
      <alignment horizontal="center"/>
    </xf>
    <xf numFmtId="0" fontId="26" fillId="0" borderId="0" xfId="39" applyFont="1" applyFill="1" applyBorder="1" applyAlignment="1">
      <alignment vertical="center"/>
    </xf>
    <xf numFmtId="175" fontId="18" fillId="0" borderId="40" xfId="0" applyNumberFormat="1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6" fillId="0" borderId="0" xfId="39" applyFont="1" applyFill="1" applyBorder="1" applyAlignment="1">
      <alignment horizontal="left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0" fillId="0" borderId="21" xfId="38" applyFont="1" applyBorder="1" applyAlignment="1" applyProtection="1">
      <alignment horizontal="center" vertical="center" wrapText="1"/>
    </xf>
    <xf numFmtId="0" fontId="0" fillId="0" borderId="22" xfId="38" applyFont="1" applyBorder="1" applyAlignment="1" applyProtection="1">
      <alignment horizontal="center" vertical="center" wrapText="1"/>
    </xf>
    <xf numFmtId="0" fontId="0" fillId="0" borderId="23" xfId="38" applyFont="1" applyBorder="1" applyAlignment="1" applyProtection="1">
      <alignment horizontal="center" vertical="center" wrapText="1"/>
    </xf>
    <xf numFmtId="0" fontId="0" fillId="0" borderId="5" xfId="38" applyFont="1" applyBorder="1" applyAlignment="1" applyProtection="1">
      <alignment horizontal="center" vertical="center" wrapText="1"/>
    </xf>
    <xf numFmtId="0" fontId="0" fillId="0" borderId="24" xfId="38" applyFont="1" applyBorder="1" applyAlignment="1" applyProtection="1">
      <alignment horizontal="center" vertical="center" wrapText="1"/>
    </xf>
    <xf numFmtId="0" fontId="0" fillId="0" borderId="25" xfId="38" applyFont="1" applyBorder="1" applyAlignment="1" applyProtection="1">
      <alignment horizontal="center" vertical="center" wrapText="1"/>
    </xf>
    <xf numFmtId="0" fontId="0" fillId="0" borderId="26" xfId="38" applyFont="1" applyBorder="1" applyAlignment="1" applyProtection="1">
      <alignment horizontal="center" vertical="center" wrapText="1"/>
    </xf>
    <xf numFmtId="0" fontId="0" fillId="0" borderId="27" xfId="38" applyFont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9" xfId="0" applyNumberFormat="1" applyFont="1" applyFill="1" applyBorder="1" applyAlignment="1" applyProtection="1">
      <alignment horizontal="center" vertical="center" wrapText="1"/>
    </xf>
    <xf numFmtId="0" fontId="0" fillId="0" borderId="17" xfId="38" applyFont="1" applyBorder="1" applyAlignment="1" applyProtection="1">
      <alignment horizontal="center" vertical="center" wrapText="1"/>
    </xf>
    <xf numFmtId="0" fontId="0" fillId="0" borderId="30" xfId="38" applyFont="1" applyBorder="1" applyAlignment="1" applyProtection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3" fillId="0" borderId="3" xfId="38" applyFont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1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3" fillId="0" borderId="4" xfId="38" applyFont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left"/>
    </xf>
    <xf numFmtId="0" fontId="41" fillId="0" borderId="38" xfId="0" applyFont="1" applyBorder="1" applyAlignment="1">
      <alignment horizontal="center" vertical="center" wrapText="1"/>
    </xf>
    <xf numFmtId="0" fontId="41" fillId="0" borderId="39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</cellXfs>
  <cellStyles count="50">
    <cellStyle name="_График обустр.2002г" xfId="1"/>
    <cellStyle name="_ЗАМЕНА ТР." xfId="2"/>
    <cellStyle name="_Мероприятия по трубе на 6.07.00" xfId="3"/>
    <cellStyle name="_Оборудование (1)" xfId="4"/>
    <cellStyle name="_РЕКОНСТРУКЦИЯ (2)" xfId="5"/>
    <cellStyle name="_РЕКОНСТРУКЦИЯ (лиц)" xfId="6"/>
    <cellStyle name="_финансы" xfId="7"/>
    <cellStyle name="_Штат ООО ЭНТ вариант28_03_2001" xfId="8"/>
    <cellStyle name="Ăčďĺđńńűëęŕ" xfId="9"/>
    <cellStyle name="Comma [0]_irl tel sep5" xfId="10"/>
    <cellStyle name="Comma_irl tel sep5" xfId="11"/>
    <cellStyle name="Currency [0]" xfId="12"/>
    <cellStyle name="Currency_irl tel sep5" xfId="13"/>
    <cellStyle name="Normal - Style1" xfId="14"/>
    <cellStyle name="Normal_02." xfId="15"/>
    <cellStyle name="Normal1" xfId="16"/>
    <cellStyle name="normбlnм_laroux" xfId="17"/>
    <cellStyle name="Percent_OPERATING" xfId="18"/>
    <cellStyle name="Price_Body" xfId="19"/>
    <cellStyle name="Беззащитный" xfId="20"/>
    <cellStyle name="Заголовок 1" xfId="21" builtinId="16" customBuiltin="1"/>
    <cellStyle name="ЗаголовокСтолбца" xfId="22"/>
    <cellStyle name="Защитный" xfId="23"/>
    <cellStyle name="Значение" xfId="24"/>
    <cellStyle name="Мои наименования показателей" xfId="25"/>
    <cellStyle name="Мой заголовок" xfId="26"/>
    <cellStyle name="Мой заголовок листа" xfId="27"/>
    <cellStyle name="Обычный" xfId="0" builtinId="0"/>
    <cellStyle name="Обычный 2" xfId="28"/>
    <cellStyle name="Обычный 2 2" xfId="29"/>
    <cellStyle name="Обычный 2 2 2" xfId="30"/>
    <cellStyle name="Обычный 2 2 2 2" xfId="31"/>
    <cellStyle name="Обычный 3" xfId="32"/>
    <cellStyle name="Обычный 4" xfId="33"/>
    <cellStyle name="Обычный 5" xfId="34"/>
    <cellStyle name="Обычный 6" xfId="35"/>
    <cellStyle name="Обычный 7" xfId="36"/>
    <cellStyle name="Обычный_Kom kompleks" xfId="37"/>
    <cellStyle name="Обычный_VO_2_2" xfId="38"/>
    <cellStyle name="Обычный_тарифы на 2002г с 1-01" xfId="39"/>
    <cellStyle name="Поле ввода" xfId="40"/>
    <cellStyle name="Процентный 2" xfId="41"/>
    <cellStyle name="Стиль 1" xfId="42"/>
    <cellStyle name="Текстовый" xfId="43"/>
    <cellStyle name="Тысячи [0]_1кв98" xfId="44"/>
    <cellStyle name="Тысячи_1кв98" xfId="45"/>
    <cellStyle name="Финансовый 2" xfId="46"/>
    <cellStyle name="Формула" xfId="47"/>
    <cellStyle name="ФормулаВБ" xfId="48"/>
    <cellStyle name="ФормулаНаКонтроль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22/&#1060;&#1086;&#1088;&#1084;&#1072;%20&#8470;%201%20&#1088;&#1072;&#1089;&#1093;&#1086;&#1076;&#1099;%20&#1087;&#1086;%20&#1075;&#1072;&#1079;-&#1085;&#1077;&#1092;&#1090;&#1100;%20&#1072;&#1085;&#1072;&#1083;&#1080;&#1079;_2022%20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Газ анализ"/>
      <sheetName val="Нефть списание"/>
      <sheetName val="списание ТМЦ"/>
      <sheetName val="нефть транспорт"/>
      <sheetName val="январь "/>
      <sheetName val="февраль"/>
      <sheetName val="март"/>
      <sheetName val="апрель"/>
      <sheetName val="май"/>
      <sheetName val="июнь"/>
      <sheetName val="6 месяцев"/>
      <sheetName val="июль"/>
      <sheetName val="август"/>
      <sheetName val="сентябрь"/>
      <sheetName val="октябрь"/>
      <sheetName val="ноябрь"/>
      <sheetName val="декабрь"/>
      <sheetName val="анализ нефти 16-21 покупка"/>
    </sheetNames>
    <sheetDataSet>
      <sheetData sheetId="0"/>
      <sheetData sheetId="1">
        <row r="9">
          <cell r="W9">
            <v>56</v>
          </cell>
          <cell r="Y9">
            <v>80</v>
          </cell>
          <cell r="AA9">
            <v>120</v>
          </cell>
        </row>
        <row r="10">
          <cell r="W10">
            <v>12</v>
          </cell>
          <cell r="Y10">
            <v>17</v>
          </cell>
          <cell r="AA10">
            <v>29</v>
          </cell>
        </row>
        <row r="12">
          <cell r="W12">
            <v>14</v>
          </cell>
          <cell r="Y12">
            <v>19</v>
          </cell>
          <cell r="AA12">
            <v>30</v>
          </cell>
        </row>
        <row r="17">
          <cell r="Y17">
            <v>30</v>
          </cell>
        </row>
        <row r="18">
          <cell r="W18">
            <v>31</v>
          </cell>
          <cell r="Y18">
            <v>46</v>
          </cell>
          <cell r="AA18">
            <v>44</v>
          </cell>
        </row>
        <row r="19">
          <cell r="W19">
            <v>250</v>
          </cell>
          <cell r="Y19">
            <v>288</v>
          </cell>
          <cell r="AA19">
            <v>426</v>
          </cell>
        </row>
        <row r="20">
          <cell r="Y20">
            <v>48</v>
          </cell>
          <cell r="AA20">
            <v>54</v>
          </cell>
        </row>
        <row r="21">
          <cell r="W21">
            <v>5</v>
          </cell>
          <cell r="Y21">
            <v>8</v>
          </cell>
          <cell r="AA21">
            <v>11</v>
          </cell>
        </row>
        <row r="22">
          <cell r="W22">
            <v>222</v>
          </cell>
          <cell r="Y22">
            <v>304</v>
          </cell>
          <cell r="AA22">
            <v>385</v>
          </cell>
        </row>
        <row r="23">
          <cell r="W23">
            <v>45</v>
          </cell>
          <cell r="Y23">
            <v>66</v>
          </cell>
          <cell r="AA23">
            <v>102</v>
          </cell>
        </row>
        <row r="42">
          <cell r="Z42">
            <v>623.30241794310723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  <cell r="N298">
            <v>3146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zoomScaleNormal="100" workbookViewId="0">
      <selection activeCell="E14" sqref="E14:M14"/>
    </sheetView>
  </sheetViews>
  <sheetFormatPr defaultRowHeight="14.25" x14ac:dyDescent="0.2"/>
  <cols>
    <col min="1" max="1" width="17.5" customWidth="1"/>
    <col min="2" max="2" width="21.625" customWidth="1"/>
    <col min="5" max="13" width="15.25" customWidth="1"/>
    <col min="14" max="14" width="13" hidden="1" customWidth="1"/>
    <col min="15" max="15" width="13" bestFit="1" customWidth="1"/>
  </cols>
  <sheetData>
    <row r="1" spans="1:15" x14ac:dyDescent="0.2">
      <c r="M1" t="s">
        <v>0</v>
      </c>
    </row>
    <row r="3" spans="1:15" ht="37.9" customHeight="1" x14ac:dyDescent="0.25">
      <c r="A3" s="97" t="str">
        <f>'Приложение №2'!A3:D3</f>
        <v>Информация о фактически сложившихся ценах и объёмах потребления топлива за 4 квартал 2022 года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5" ht="17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">
      <c r="A5" t="s">
        <v>70</v>
      </c>
      <c r="M5" s="43" t="s">
        <v>1</v>
      </c>
    </row>
    <row r="6" spans="1:15" ht="21.6" customHeight="1" x14ac:dyDescent="0.2">
      <c r="A6" t="s">
        <v>2</v>
      </c>
    </row>
    <row r="7" spans="1:15" ht="15" thickBot="1" x14ac:dyDescent="0.25"/>
    <row r="8" spans="1:15" ht="60" customHeight="1" x14ac:dyDescent="0.2">
      <c r="A8" s="98" t="s">
        <v>3</v>
      </c>
      <c r="B8" s="99"/>
      <c r="C8" s="99"/>
      <c r="D8" s="99"/>
      <c r="E8" s="102" t="s">
        <v>4</v>
      </c>
      <c r="F8" s="102" t="s">
        <v>5</v>
      </c>
      <c r="G8" s="102" t="s">
        <v>6</v>
      </c>
      <c r="H8" s="102" t="s">
        <v>7</v>
      </c>
      <c r="I8" s="102" t="s">
        <v>8</v>
      </c>
      <c r="J8" s="102" t="s">
        <v>9</v>
      </c>
      <c r="K8" s="102" t="s">
        <v>10</v>
      </c>
      <c r="L8" s="102" t="s">
        <v>11</v>
      </c>
      <c r="M8" s="95" t="s">
        <v>12</v>
      </c>
    </row>
    <row r="9" spans="1:15" ht="29.45" customHeight="1" thickBot="1" x14ac:dyDescent="0.25">
      <c r="A9" s="100"/>
      <c r="B9" s="101"/>
      <c r="C9" s="101"/>
      <c r="D9" s="101"/>
      <c r="E9" s="103"/>
      <c r="F9" s="103"/>
      <c r="G9" s="103"/>
      <c r="H9" s="103"/>
      <c r="I9" s="103"/>
      <c r="J9" s="103"/>
      <c r="K9" s="103"/>
      <c r="L9" s="103"/>
      <c r="M9" s="96"/>
    </row>
    <row r="10" spans="1:15" ht="21.6" customHeight="1" x14ac:dyDescent="0.2">
      <c r="A10" s="80" t="s">
        <v>13</v>
      </c>
      <c r="B10" s="83" t="s">
        <v>14</v>
      </c>
      <c r="C10" s="21" t="s">
        <v>15</v>
      </c>
      <c r="D10" s="14" t="s">
        <v>16</v>
      </c>
      <c r="E10" s="38">
        <f>'[1]Газ анализ'!$Z$42</f>
        <v>623.30241794310723</v>
      </c>
      <c r="F10" s="38">
        <f>E10</f>
        <v>623.30241794310723</v>
      </c>
      <c r="G10" s="38">
        <f t="shared" ref="G10:M10" si="0">F10</f>
        <v>623.30241794310723</v>
      </c>
      <c r="H10" s="38">
        <f t="shared" si="0"/>
        <v>623.30241794310723</v>
      </c>
      <c r="I10" s="38">
        <f t="shared" si="0"/>
        <v>623.30241794310723</v>
      </c>
      <c r="J10" s="38">
        <f t="shared" si="0"/>
        <v>623.30241794310723</v>
      </c>
      <c r="K10" s="38">
        <f t="shared" si="0"/>
        <v>623.30241794310723</v>
      </c>
      <c r="L10" s="38">
        <f t="shared" si="0"/>
        <v>623.30241794310723</v>
      </c>
      <c r="M10" s="57">
        <f t="shared" si="0"/>
        <v>623.30241794310723</v>
      </c>
      <c r="N10" s="56">
        <v>596.99</v>
      </c>
    </row>
    <row r="11" spans="1:15" ht="21.6" customHeight="1" x14ac:dyDescent="0.2">
      <c r="A11" s="81"/>
      <c r="B11" s="84"/>
      <c r="C11" s="20" t="s">
        <v>17</v>
      </c>
      <c r="D11" s="13" t="s">
        <v>18</v>
      </c>
      <c r="E11" s="39">
        <f>E10*1.2</f>
        <v>747.96290153172868</v>
      </c>
      <c r="F11" s="39">
        <f t="shared" ref="F11:M11" si="1">F10*1.2</f>
        <v>747.96290153172868</v>
      </c>
      <c r="G11" s="39">
        <f t="shared" si="1"/>
        <v>747.96290153172868</v>
      </c>
      <c r="H11" s="39">
        <f t="shared" si="1"/>
        <v>747.96290153172868</v>
      </c>
      <c r="I11" s="39">
        <f t="shared" si="1"/>
        <v>747.96290153172868</v>
      </c>
      <c r="J11" s="39">
        <f t="shared" si="1"/>
        <v>747.96290153172868</v>
      </c>
      <c r="K11" s="39">
        <f t="shared" si="1"/>
        <v>747.96290153172868</v>
      </c>
      <c r="L11" s="39">
        <f t="shared" si="1"/>
        <v>747.96290153172868</v>
      </c>
      <c r="M11" s="46">
        <f t="shared" si="1"/>
        <v>747.96290153172868</v>
      </c>
    </row>
    <row r="12" spans="1:15" ht="21.6" customHeight="1" x14ac:dyDescent="0.2">
      <c r="A12" s="81"/>
      <c r="B12" s="84" t="s">
        <v>19</v>
      </c>
      <c r="C12" s="20" t="s">
        <v>15</v>
      </c>
      <c r="D12" s="13" t="s">
        <v>20</v>
      </c>
      <c r="E12" s="28" t="s">
        <v>69</v>
      </c>
      <c r="F12" s="28" t="s">
        <v>69</v>
      </c>
      <c r="G12" s="28" t="s">
        <v>69</v>
      </c>
      <c r="H12" s="28" t="s">
        <v>69</v>
      </c>
      <c r="I12" s="28" t="s">
        <v>69</v>
      </c>
      <c r="J12" s="28" t="s">
        <v>69</v>
      </c>
      <c r="K12" s="28" t="s">
        <v>69</v>
      </c>
      <c r="L12" s="28" t="s">
        <v>69</v>
      </c>
      <c r="M12" s="29" t="s">
        <v>69</v>
      </c>
    </row>
    <row r="13" spans="1:15" ht="21.6" customHeight="1" x14ac:dyDescent="0.2">
      <c r="A13" s="81"/>
      <c r="B13" s="84"/>
      <c r="C13" s="20" t="s">
        <v>17</v>
      </c>
      <c r="D13" s="13" t="s">
        <v>21</v>
      </c>
      <c r="E13" s="28" t="s">
        <v>69</v>
      </c>
      <c r="F13" s="28" t="s">
        <v>69</v>
      </c>
      <c r="G13" s="28" t="s">
        <v>69</v>
      </c>
      <c r="H13" s="28" t="s">
        <v>69</v>
      </c>
      <c r="I13" s="28" t="s">
        <v>69</v>
      </c>
      <c r="J13" s="28" t="s">
        <v>69</v>
      </c>
      <c r="K13" s="28" t="s">
        <v>69</v>
      </c>
      <c r="L13" s="28" t="s">
        <v>69</v>
      </c>
      <c r="M13" s="29" t="s">
        <v>69</v>
      </c>
    </row>
    <row r="14" spans="1:15" ht="29.45" customHeight="1" thickBot="1" x14ac:dyDescent="0.25">
      <c r="A14" s="81"/>
      <c r="B14" s="85" t="s">
        <v>22</v>
      </c>
      <c r="C14" s="86"/>
      <c r="D14" s="15" t="s">
        <v>23</v>
      </c>
      <c r="E14" s="72">
        <f>'[1]Газ анализ'!$W$10+'[1]Газ анализ'!$Y$10+'[1]Газ анализ'!$AA$10</f>
        <v>58</v>
      </c>
      <c r="F14" s="72">
        <f>'[1]Газ анализ'!$W$12+'[1]Газ анализ'!$Y$12+'[1]Газ анализ'!$AA$12</f>
        <v>63</v>
      </c>
      <c r="G14" s="72">
        <f>'[1]Газ анализ'!$W$9+'[1]Газ анализ'!$Y$9+'[1]Газ анализ'!$AA$9</f>
        <v>256</v>
      </c>
      <c r="H14" s="72">
        <f>'[1]Газ анализ'!$W$17+'[1]Газ анализ'!$Y$17+'[1]Газ анализ'!$AA$17</f>
        <v>30</v>
      </c>
      <c r="I14" s="72">
        <f>'[1]Газ анализ'!$W$18+'[1]Газ анализ'!$Y$18+'[1]Газ анализ'!$AA$18</f>
        <v>121</v>
      </c>
      <c r="J14" s="72">
        <f>'[1]Газ анализ'!$W$19+'[1]Газ анализ'!$W$20+'[1]Газ анализ'!$Y$19+'[1]Газ анализ'!$Y$20+'[1]Газ анализ'!$AA$19+'[1]Газ анализ'!$AA$20</f>
        <v>1066</v>
      </c>
      <c r="K14" s="72">
        <f>'[1]Газ анализ'!$W$21+'[1]Газ анализ'!$Y$21+'[1]Газ анализ'!$AA$21</f>
        <v>24</v>
      </c>
      <c r="L14" s="72">
        <f>'[1]Газ анализ'!$W$22+'[1]Газ анализ'!$Y$22+'[1]Газ анализ'!$AA$22</f>
        <v>911</v>
      </c>
      <c r="M14" s="73">
        <f>'[1]Газ анализ'!$W$23+'[1]Газ анализ'!$Y$23+'[1]Газ анализ'!$AA$23</f>
        <v>213</v>
      </c>
      <c r="N14" s="10" t="b">
        <f>[2]TDSheet!$N$298=SUM(E14:M14)</f>
        <v>0</v>
      </c>
      <c r="O14" s="54"/>
    </row>
    <row r="15" spans="1:15" ht="29.45" customHeight="1" thickBot="1" x14ac:dyDescent="0.25">
      <c r="A15" s="81"/>
      <c r="B15" s="87" t="s">
        <v>24</v>
      </c>
      <c r="C15" s="22" t="s">
        <v>15</v>
      </c>
      <c r="D15" s="23" t="s">
        <v>25</v>
      </c>
      <c r="E15" s="30" t="s">
        <v>69</v>
      </c>
      <c r="F15" s="30" t="s">
        <v>69</v>
      </c>
      <c r="G15" s="30" t="s">
        <v>69</v>
      </c>
      <c r="H15" s="30" t="s">
        <v>69</v>
      </c>
      <c r="I15" s="30" t="s">
        <v>69</v>
      </c>
      <c r="J15" s="30" t="s">
        <v>69</v>
      </c>
      <c r="K15" s="30" t="s">
        <v>69</v>
      </c>
      <c r="L15" s="30" t="s">
        <v>69</v>
      </c>
      <c r="M15" s="31" t="s">
        <v>69</v>
      </c>
      <c r="O15" s="11"/>
    </row>
    <row r="16" spans="1:15" ht="29.45" customHeight="1" x14ac:dyDescent="0.2">
      <c r="A16" s="81"/>
      <c r="B16" s="88"/>
      <c r="C16" s="2" t="s">
        <v>17</v>
      </c>
      <c r="D16" s="3" t="s">
        <v>26</v>
      </c>
      <c r="E16" s="32" t="s">
        <v>69</v>
      </c>
      <c r="F16" s="32" t="s">
        <v>69</v>
      </c>
      <c r="G16" s="32" t="s">
        <v>69</v>
      </c>
      <c r="H16" s="32" t="s">
        <v>69</v>
      </c>
      <c r="I16" s="32" t="s">
        <v>69</v>
      </c>
      <c r="J16" s="32" t="s">
        <v>69</v>
      </c>
      <c r="K16" s="32" t="s">
        <v>69</v>
      </c>
      <c r="L16" s="32" t="s">
        <v>69</v>
      </c>
      <c r="M16" s="33" t="s">
        <v>69</v>
      </c>
      <c r="O16" s="11"/>
    </row>
    <row r="17" spans="1:15" ht="41.45" customHeight="1" thickBot="1" x14ac:dyDescent="0.25">
      <c r="A17" s="81"/>
      <c r="B17" s="89" t="s">
        <v>27</v>
      </c>
      <c r="C17" s="90"/>
      <c r="D17" s="24" t="s">
        <v>28</v>
      </c>
      <c r="E17" s="34" t="s">
        <v>69</v>
      </c>
      <c r="F17" s="34" t="s">
        <v>69</v>
      </c>
      <c r="G17" s="34" t="s">
        <v>69</v>
      </c>
      <c r="H17" s="34" t="s">
        <v>69</v>
      </c>
      <c r="I17" s="34" t="s">
        <v>69</v>
      </c>
      <c r="J17" s="34" t="s">
        <v>69</v>
      </c>
      <c r="K17" s="34" t="s">
        <v>69</v>
      </c>
      <c r="L17" s="34" t="s">
        <v>69</v>
      </c>
      <c r="M17" s="35" t="s">
        <v>69</v>
      </c>
      <c r="O17" s="7"/>
    </row>
    <row r="18" spans="1:15" ht="29.45" customHeight="1" thickBot="1" x14ac:dyDescent="0.25">
      <c r="A18" s="81"/>
      <c r="B18" s="91" t="s">
        <v>29</v>
      </c>
      <c r="C18" s="22" t="s">
        <v>15</v>
      </c>
      <c r="D18" s="23" t="s">
        <v>30</v>
      </c>
      <c r="E18" s="40">
        <f>(E10*E14)/1000</f>
        <v>36.151540240700221</v>
      </c>
      <c r="F18" s="40">
        <f t="shared" ref="F18:M18" si="2">(F10*F14)/1000</f>
        <v>39.268052330415756</v>
      </c>
      <c r="G18" s="40">
        <f t="shared" si="2"/>
        <v>159.56541899343546</v>
      </c>
      <c r="H18" s="40">
        <f t="shared" si="2"/>
        <v>18.699072538293219</v>
      </c>
      <c r="I18" s="40">
        <f t="shared" si="2"/>
        <v>75.419592571115984</v>
      </c>
      <c r="J18" s="40">
        <f t="shared" si="2"/>
        <v>664.44037752735233</v>
      </c>
      <c r="K18" s="40">
        <f t="shared" si="2"/>
        <v>14.959258030634574</v>
      </c>
      <c r="L18" s="40">
        <f t="shared" si="2"/>
        <v>567.82850274617078</v>
      </c>
      <c r="M18" s="47">
        <f t="shared" si="2"/>
        <v>132.76341502188183</v>
      </c>
      <c r="N18" s="10">
        <f>[2]TDSheet!$M$298</f>
        <v>1745998.54</v>
      </c>
      <c r="O18" s="55"/>
    </row>
    <row r="19" spans="1:15" ht="29.45" customHeight="1" thickBot="1" x14ac:dyDescent="0.25">
      <c r="A19" s="81"/>
      <c r="B19" s="92"/>
      <c r="C19" s="26" t="s">
        <v>17</v>
      </c>
      <c r="D19" s="24" t="s">
        <v>31</v>
      </c>
      <c r="E19" s="41">
        <f>E18*1.2</f>
        <v>43.381848288840267</v>
      </c>
      <c r="F19" s="41">
        <f t="shared" ref="F19:M19" si="3">F18*1.2</f>
        <v>47.121662796498903</v>
      </c>
      <c r="G19" s="41">
        <f t="shared" si="3"/>
        <v>191.47850279212255</v>
      </c>
      <c r="H19" s="41">
        <f t="shared" si="3"/>
        <v>22.438887045951862</v>
      </c>
      <c r="I19" s="41">
        <f t="shared" si="3"/>
        <v>90.503511085339184</v>
      </c>
      <c r="J19" s="41">
        <f t="shared" si="3"/>
        <v>797.32845303282272</v>
      </c>
      <c r="K19" s="41">
        <f t="shared" si="3"/>
        <v>17.951109636761487</v>
      </c>
      <c r="L19" s="41">
        <f t="shared" si="3"/>
        <v>681.39420329540496</v>
      </c>
      <c r="M19" s="42">
        <f t="shared" si="3"/>
        <v>159.31609802625817</v>
      </c>
      <c r="N19" s="25">
        <f>N18*1.18</f>
        <v>2060278.2771999999</v>
      </c>
      <c r="O19" s="11"/>
    </row>
    <row r="20" spans="1:15" ht="43.9" customHeight="1" thickBot="1" x14ac:dyDescent="0.25">
      <c r="A20" s="82"/>
      <c r="B20" s="93" t="s">
        <v>32</v>
      </c>
      <c r="C20" s="94"/>
      <c r="D20" s="27" t="s">
        <v>33</v>
      </c>
      <c r="E20" s="36">
        <v>7900</v>
      </c>
      <c r="F20" s="36">
        <v>7900</v>
      </c>
      <c r="G20" s="36">
        <v>7900</v>
      </c>
      <c r="H20" s="36">
        <v>7900</v>
      </c>
      <c r="I20" s="36">
        <v>7900</v>
      </c>
      <c r="J20" s="36">
        <v>7900</v>
      </c>
      <c r="K20" s="36">
        <v>7900</v>
      </c>
      <c r="L20" s="36">
        <v>7900</v>
      </c>
      <c r="M20" s="48">
        <v>7900</v>
      </c>
      <c r="N20" s="45"/>
    </row>
    <row r="21" spans="1:15" ht="29.45" customHeight="1" thickBot="1" x14ac:dyDescent="0.25">
      <c r="A21" s="76" t="s">
        <v>34</v>
      </c>
      <c r="B21" s="77"/>
      <c r="C21" s="77"/>
      <c r="D21" s="27"/>
      <c r="E21" s="19"/>
      <c r="F21" s="19"/>
      <c r="G21" s="19"/>
      <c r="H21" s="19"/>
      <c r="I21" s="19"/>
      <c r="J21" s="19"/>
      <c r="K21" s="19"/>
      <c r="L21" s="19"/>
      <c r="M21" s="37"/>
    </row>
    <row r="22" spans="1:15" ht="7.9" customHeight="1" x14ac:dyDescent="0.2"/>
    <row r="23" spans="1:15" ht="22.15" customHeight="1" x14ac:dyDescent="0.2">
      <c r="A23" s="78" t="s">
        <v>80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</row>
    <row r="24" spans="1:15" ht="44.45" customHeight="1" x14ac:dyDescent="0.2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</row>
    <row r="25" spans="1:15" ht="19.149999999999999" customHeight="1" x14ac:dyDescent="0.25">
      <c r="A25" s="4" t="s">
        <v>35</v>
      </c>
    </row>
    <row r="27" spans="1:15" ht="15.75" x14ac:dyDescent="0.25">
      <c r="A27" s="5" t="s">
        <v>73</v>
      </c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x14ac:dyDescent="0.2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5" customHeight="1" x14ac:dyDescent="0.25">
      <c r="A29" s="74" t="str">
        <f>'Приложение №2'!A41</f>
        <v>Исполнитель Заместитель начальника ПТУ Никитин Д.В. /________________/ Тел. (38259) 6-60-80</v>
      </c>
      <c r="B29" s="5"/>
      <c r="C29" s="5"/>
      <c r="D29" s="5"/>
      <c r="E29" s="5"/>
    </row>
    <row r="30" spans="1:15" x14ac:dyDescent="0.2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15.75" x14ac:dyDescent="0.2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</row>
  </sheetData>
  <sheetProtection selectLockedCells="1" selectUnlockedCells="1"/>
  <mergeCells count="22">
    <mergeCell ref="M8:M9"/>
    <mergeCell ref="A3:M3"/>
    <mergeCell ref="A8:D9"/>
    <mergeCell ref="E8:E9"/>
    <mergeCell ref="F8:F9"/>
    <mergeCell ref="G8:G9"/>
    <mergeCell ref="H8:H9"/>
    <mergeCell ref="I8:I9"/>
    <mergeCell ref="J8:J9"/>
    <mergeCell ref="K8:K9"/>
    <mergeCell ref="L8:L9"/>
    <mergeCell ref="A21:C21"/>
    <mergeCell ref="A23:M24"/>
    <mergeCell ref="A31:M31"/>
    <mergeCell ref="A10:A20"/>
    <mergeCell ref="B10:B11"/>
    <mergeCell ref="B12:B13"/>
    <mergeCell ref="B14:C14"/>
    <mergeCell ref="B15:B16"/>
    <mergeCell ref="B17:C17"/>
    <mergeCell ref="B18:B19"/>
    <mergeCell ref="B20:C20"/>
  </mergeCells>
  <pageMargins left="0.17" right="0.11805555555555555" top="0.34" bottom="0.74791666666666667" header="0.31" footer="0.51180555555555551"/>
  <pageSetup paperSize="9" scale="63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H43"/>
  <sheetViews>
    <sheetView tabSelected="1" view="pageBreakPreview" zoomScale="80" zoomScaleNormal="100" zoomScaleSheetLayoutView="80" workbookViewId="0">
      <selection activeCell="E14" sqref="E14:H14"/>
    </sheetView>
  </sheetViews>
  <sheetFormatPr defaultRowHeight="14.25" x14ac:dyDescent="0.2"/>
  <cols>
    <col min="1" max="1" width="16.75" customWidth="1"/>
    <col min="2" max="2" width="22.875" customWidth="1"/>
    <col min="3" max="3" width="16.75" customWidth="1"/>
    <col min="4" max="4" width="7.875" customWidth="1"/>
    <col min="5" max="5" width="15.125" customWidth="1"/>
    <col min="6" max="6" width="14.5" customWidth="1"/>
    <col min="7" max="7" width="18.5" customWidth="1"/>
    <col min="8" max="8" width="15.25" customWidth="1"/>
  </cols>
  <sheetData>
    <row r="3" spans="1:8" ht="42" customHeight="1" x14ac:dyDescent="0.25">
      <c r="A3" s="97" t="s">
        <v>79</v>
      </c>
      <c r="B3" s="97"/>
      <c r="C3" s="97"/>
      <c r="D3" s="97"/>
      <c r="E3" s="49"/>
    </row>
    <row r="4" spans="1:8" ht="20.45" customHeight="1" x14ac:dyDescent="0.25">
      <c r="A4" s="1"/>
      <c r="B4" s="1"/>
      <c r="C4" s="1"/>
      <c r="D4" s="1"/>
      <c r="E4" s="1"/>
    </row>
    <row r="5" spans="1:8" ht="19.149999999999999" customHeight="1" x14ac:dyDescent="0.2">
      <c r="A5" t="s">
        <v>70</v>
      </c>
    </row>
    <row r="6" spans="1:8" ht="19.149999999999999" customHeight="1" x14ac:dyDescent="0.2">
      <c r="A6" t="s">
        <v>36</v>
      </c>
    </row>
    <row r="7" spans="1:8" ht="16.149999999999999" customHeight="1" thickBot="1" x14ac:dyDescent="0.25"/>
    <row r="8" spans="1:8" ht="33.6" customHeight="1" x14ac:dyDescent="0.2">
      <c r="A8" s="107" t="s">
        <v>74</v>
      </c>
      <c r="B8" s="102"/>
      <c r="C8" s="102"/>
      <c r="D8" s="95"/>
      <c r="E8" s="116" t="s">
        <v>75</v>
      </c>
      <c r="F8" s="104" t="s">
        <v>76</v>
      </c>
      <c r="G8" s="104" t="s">
        <v>77</v>
      </c>
      <c r="H8" s="104" t="s">
        <v>78</v>
      </c>
    </row>
    <row r="9" spans="1:8" ht="19.899999999999999" customHeight="1" thickBot="1" x14ac:dyDescent="0.25">
      <c r="A9" s="108"/>
      <c r="B9" s="103"/>
      <c r="C9" s="103"/>
      <c r="D9" s="96"/>
      <c r="E9" s="117"/>
      <c r="F9" s="105"/>
      <c r="G9" s="105"/>
      <c r="H9" s="105"/>
    </row>
    <row r="10" spans="1:8" ht="30" customHeight="1" x14ac:dyDescent="0.2">
      <c r="A10" s="111" t="s">
        <v>37</v>
      </c>
      <c r="B10" s="114" t="s">
        <v>38</v>
      </c>
      <c r="C10" s="61" t="s">
        <v>15</v>
      </c>
      <c r="D10" s="70" t="s">
        <v>16</v>
      </c>
      <c r="E10" s="65">
        <v>41783.412345801582</v>
      </c>
      <c r="F10" s="65">
        <v>41783.412345801582</v>
      </c>
      <c r="G10" s="65">
        <v>41783.412345801582</v>
      </c>
      <c r="H10" s="65">
        <v>41783.412345801582</v>
      </c>
    </row>
    <row r="11" spans="1:8" ht="30" customHeight="1" x14ac:dyDescent="0.2">
      <c r="A11" s="112"/>
      <c r="B11" s="109"/>
      <c r="C11" s="12" t="s">
        <v>17</v>
      </c>
      <c r="D11" s="51" t="s">
        <v>18</v>
      </c>
      <c r="E11" s="66">
        <f t="shared" ref="E11:H11" si="0">E10*1.2</f>
        <v>50140.0948149619</v>
      </c>
      <c r="F11" s="66">
        <f t="shared" si="0"/>
        <v>50140.0948149619</v>
      </c>
      <c r="G11" s="66">
        <f t="shared" si="0"/>
        <v>50140.0948149619</v>
      </c>
      <c r="H11" s="66">
        <f t="shared" si="0"/>
        <v>50140.0948149619</v>
      </c>
    </row>
    <row r="12" spans="1:8" ht="30" customHeight="1" x14ac:dyDescent="0.2">
      <c r="A12" s="112"/>
      <c r="B12" s="109" t="s">
        <v>71</v>
      </c>
      <c r="C12" s="12" t="s">
        <v>15</v>
      </c>
      <c r="D12" s="51" t="s">
        <v>20</v>
      </c>
      <c r="E12" s="66"/>
      <c r="F12" s="66"/>
      <c r="G12" s="66"/>
      <c r="H12" s="66"/>
    </row>
    <row r="13" spans="1:8" ht="30" customHeight="1" x14ac:dyDescent="0.2">
      <c r="A13" s="112"/>
      <c r="B13" s="109"/>
      <c r="C13" s="12" t="s">
        <v>17</v>
      </c>
      <c r="D13" s="51" t="s">
        <v>21</v>
      </c>
      <c r="E13" s="66"/>
      <c r="F13" s="66"/>
      <c r="G13" s="66"/>
      <c r="H13" s="66"/>
    </row>
    <row r="14" spans="1:8" ht="28.9" customHeight="1" x14ac:dyDescent="0.2">
      <c r="A14" s="112"/>
      <c r="B14" s="109" t="s">
        <v>39</v>
      </c>
      <c r="C14" s="109"/>
      <c r="D14" s="51" t="s">
        <v>40</v>
      </c>
      <c r="E14" s="75">
        <v>3.1</v>
      </c>
      <c r="F14" s="71">
        <v>0.67530000000000001</v>
      </c>
      <c r="G14" s="71">
        <v>0.19120000000000001</v>
      </c>
      <c r="H14" s="71">
        <v>6.2399999999999997E-2</v>
      </c>
    </row>
    <row r="15" spans="1:8" ht="25.9" customHeight="1" x14ac:dyDescent="0.2">
      <c r="A15" s="112"/>
      <c r="B15" s="118" t="s">
        <v>41</v>
      </c>
      <c r="C15" s="12" t="s">
        <v>15</v>
      </c>
      <c r="D15" s="51" t="s">
        <v>42</v>
      </c>
      <c r="E15" s="66"/>
      <c r="F15" s="66"/>
      <c r="G15" s="66"/>
      <c r="H15" s="66"/>
    </row>
    <row r="16" spans="1:8" ht="25.9" customHeight="1" x14ac:dyDescent="0.2">
      <c r="A16" s="112"/>
      <c r="B16" s="118"/>
      <c r="C16" s="12" t="s">
        <v>17</v>
      </c>
      <c r="D16" s="51" t="s">
        <v>43</v>
      </c>
      <c r="E16" s="66"/>
      <c r="F16" s="66"/>
      <c r="G16" s="66"/>
      <c r="H16" s="66"/>
    </row>
    <row r="17" spans="1:8" ht="25.9" customHeight="1" x14ac:dyDescent="0.2">
      <c r="A17" s="112"/>
      <c r="B17" s="110" t="s">
        <v>44</v>
      </c>
      <c r="C17" s="44" t="s">
        <v>15</v>
      </c>
      <c r="D17" s="52" t="s">
        <v>45</v>
      </c>
      <c r="E17" s="66"/>
      <c r="F17" s="58"/>
      <c r="G17" s="58"/>
      <c r="H17" s="58"/>
    </row>
    <row r="18" spans="1:8" ht="25.9" customHeight="1" x14ac:dyDescent="0.2">
      <c r="A18" s="112"/>
      <c r="B18" s="110"/>
      <c r="C18" s="44" t="s">
        <v>17</v>
      </c>
      <c r="D18" s="52" t="s">
        <v>46</v>
      </c>
      <c r="E18" s="66"/>
      <c r="F18" s="60"/>
      <c r="G18" s="60"/>
      <c r="H18" s="60"/>
    </row>
    <row r="19" spans="1:8" ht="25.9" customHeight="1" x14ac:dyDescent="0.2">
      <c r="A19" s="112"/>
      <c r="B19" s="110" t="s">
        <v>47</v>
      </c>
      <c r="C19" s="44" t="s">
        <v>15</v>
      </c>
      <c r="D19" s="52" t="s">
        <v>48</v>
      </c>
      <c r="E19" s="66"/>
      <c r="F19" s="59"/>
      <c r="G19" s="59"/>
      <c r="H19" s="62"/>
    </row>
    <row r="20" spans="1:8" ht="25.9" customHeight="1" x14ac:dyDescent="0.2">
      <c r="A20" s="112"/>
      <c r="B20" s="110"/>
      <c r="C20" s="44" t="s">
        <v>17</v>
      </c>
      <c r="D20" s="52" t="s">
        <v>49</v>
      </c>
      <c r="E20" s="66"/>
      <c r="F20" s="59"/>
      <c r="G20" s="59"/>
      <c r="H20" s="62"/>
    </row>
    <row r="21" spans="1:8" ht="29.45" customHeight="1" x14ac:dyDescent="0.2">
      <c r="A21" s="112"/>
      <c r="B21" s="109" t="s">
        <v>72</v>
      </c>
      <c r="C21" s="109"/>
      <c r="D21" s="51" t="s">
        <v>50</v>
      </c>
      <c r="E21" s="66"/>
      <c r="F21" s="59"/>
      <c r="G21" s="59"/>
      <c r="H21" s="62"/>
    </row>
    <row r="22" spans="1:8" ht="25.9" customHeight="1" x14ac:dyDescent="0.2">
      <c r="A22" s="112"/>
      <c r="B22" s="110" t="s">
        <v>51</v>
      </c>
      <c r="C22" s="12" t="s">
        <v>15</v>
      </c>
      <c r="D22" s="51" t="s">
        <v>52</v>
      </c>
      <c r="E22" s="67"/>
      <c r="F22" s="59"/>
      <c r="G22" s="59"/>
      <c r="H22" s="62"/>
    </row>
    <row r="23" spans="1:8" ht="25.9" customHeight="1" x14ac:dyDescent="0.2">
      <c r="A23" s="112"/>
      <c r="B23" s="110"/>
      <c r="C23" s="12" t="s">
        <v>17</v>
      </c>
      <c r="D23" s="51" t="s">
        <v>53</v>
      </c>
      <c r="E23" s="67"/>
      <c r="F23" s="59"/>
      <c r="G23" s="59"/>
      <c r="H23" s="62"/>
    </row>
    <row r="24" spans="1:8" ht="25.9" customHeight="1" x14ac:dyDescent="0.2">
      <c r="A24" s="112"/>
      <c r="B24" s="110" t="s">
        <v>54</v>
      </c>
      <c r="C24" s="12" t="s">
        <v>15</v>
      </c>
      <c r="D24" s="51" t="s">
        <v>55</v>
      </c>
      <c r="E24" s="67"/>
      <c r="F24" s="59"/>
      <c r="G24" s="59"/>
      <c r="H24" s="62"/>
    </row>
    <row r="25" spans="1:8" ht="25.9" customHeight="1" x14ac:dyDescent="0.2">
      <c r="A25" s="112"/>
      <c r="B25" s="110"/>
      <c r="C25" s="12" t="s">
        <v>17</v>
      </c>
      <c r="D25" s="51" t="s">
        <v>56</v>
      </c>
      <c r="E25" s="67"/>
      <c r="F25" s="59"/>
      <c r="G25" s="59"/>
      <c r="H25" s="62"/>
    </row>
    <row r="26" spans="1:8" ht="30.6" customHeight="1" x14ac:dyDescent="0.2">
      <c r="A26" s="112"/>
      <c r="B26" s="109" t="s">
        <v>57</v>
      </c>
      <c r="C26" s="109"/>
      <c r="D26" s="51" t="s">
        <v>58</v>
      </c>
      <c r="E26" s="67"/>
      <c r="F26" s="59"/>
      <c r="G26" s="59"/>
      <c r="H26" s="62"/>
    </row>
    <row r="27" spans="1:8" ht="25.9" customHeight="1" x14ac:dyDescent="0.2">
      <c r="A27" s="112"/>
      <c r="B27" s="110" t="s">
        <v>59</v>
      </c>
      <c r="C27" s="12" t="s">
        <v>15</v>
      </c>
      <c r="D27" s="51" t="s">
        <v>60</v>
      </c>
      <c r="E27" s="67"/>
      <c r="F27" s="59"/>
      <c r="G27" s="59"/>
      <c r="H27" s="62"/>
    </row>
    <row r="28" spans="1:8" ht="30" customHeight="1" x14ac:dyDescent="0.2">
      <c r="A28" s="112"/>
      <c r="B28" s="110"/>
      <c r="C28" s="12" t="s">
        <v>17</v>
      </c>
      <c r="D28" s="51" t="s">
        <v>61</v>
      </c>
      <c r="E28" s="67"/>
      <c r="F28" s="59"/>
      <c r="G28" s="59"/>
      <c r="H28" s="62"/>
    </row>
    <row r="29" spans="1:8" ht="25.9" customHeight="1" x14ac:dyDescent="0.2">
      <c r="A29" s="112"/>
      <c r="B29" s="110" t="s">
        <v>62</v>
      </c>
      <c r="C29" s="12" t="s">
        <v>15</v>
      </c>
      <c r="D29" s="51" t="s">
        <v>63</v>
      </c>
      <c r="E29" s="67"/>
      <c r="F29" s="59"/>
      <c r="G29" s="59"/>
      <c r="H29" s="62"/>
    </row>
    <row r="30" spans="1:8" ht="25.9" customHeight="1" x14ac:dyDescent="0.2">
      <c r="A30" s="112"/>
      <c r="B30" s="110"/>
      <c r="C30" s="12" t="s">
        <v>17</v>
      </c>
      <c r="D30" s="51" t="s">
        <v>64</v>
      </c>
      <c r="E30" s="67"/>
      <c r="F30" s="59"/>
      <c r="G30" s="59"/>
      <c r="H30" s="62"/>
    </row>
    <row r="31" spans="1:8" ht="30.6" customHeight="1" x14ac:dyDescent="0.2">
      <c r="A31" s="112"/>
      <c r="B31" s="109" t="s">
        <v>65</v>
      </c>
      <c r="C31" s="109"/>
      <c r="D31" s="51" t="s">
        <v>66</v>
      </c>
      <c r="E31" s="67"/>
      <c r="F31" s="59"/>
      <c r="G31" s="59"/>
      <c r="H31" s="62"/>
    </row>
    <row r="32" spans="1:8" ht="25.9" customHeight="1" x14ac:dyDescent="0.2">
      <c r="A32" s="112"/>
      <c r="B32" s="109" t="s">
        <v>67</v>
      </c>
      <c r="C32" s="109"/>
      <c r="D32" s="51" t="s">
        <v>33</v>
      </c>
      <c r="E32" s="68">
        <v>9500</v>
      </c>
      <c r="F32" s="59"/>
      <c r="G32" s="59"/>
      <c r="H32" s="62"/>
    </row>
    <row r="33" spans="1:8" ht="25.9" customHeight="1" thickBot="1" x14ac:dyDescent="0.25">
      <c r="A33" s="113"/>
      <c r="B33" s="115" t="s">
        <v>68</v>
      </c>
      <c r="C33" s="115"/>
      <c r="D33" s="53"/>
      <c r="E33" s="69"/>
      <c r="F33" s="63"/>
      <c r="G33" s="63"/>
      <c r="H33" s="64"/>
    </row>
    <row r="34" spans="1:8" ht="12.6" customHeight="1" x14ac:dyDescent="0.25">
      <c r="A34" s="8"/>
      <c r="B34" s="16"/>
      <c r="C34" s="17"/>
      <c r="D34" s="18"/>
    </row>
    <row r="35" spans="1:8" ht="32.450000000000003" customHeight="1" x14ac:dyDescent="0.2">
      <c r="A35" s="106" t="s">
        <v>80</v>
      </c>
      <c r="B35" s="106"/>
      <c r="C35" s="106"/>
      <c r="D35" s="106"/>
      <c r="E35" s="106"/>
    </row>
    <row r="36" spans="1:8" ht="76.5" customHeight="1" x14ac:dyDescent="0.2">
      <c r="A36" s="106"/>
      <c r="B36" s="106"/>
      <c r="C36" s="106"/>
      <c r="D36" s="106"/>
      <c r="E36" s="106"/>
    </row>
    <row r="37" spans="1:8" ht="19.149999999999999" customHeight="1" x14ac:dyDescent="0.25">
      <c r="A37" s="4" t="s">
        <v>35</v>
      </c>
    </row>
    <row r="38" spans="1:8" x14ac:dyDescent="0.2">
      <c r="A38" s="9"/>
      <c r="B38" s="9"/>
      <c r="C38" s="9"/>
      <c r="D38" s="9"/>
    </row>
    <row r="39" spans="1:8" ht="15.75" x14ac:dyDescent="0.25">
      <c r="A39" s="5" t="s">
        <v>73</v>
      </c>
      <c r="B39" s="6"/>
      <c r="C39" s="6"/>
      <c r="D39" s="7"/>
      <c r="E39" s="7"/>
    </row>
    <row r="40" spans="1:8" x14ac:dyDescent="0.2">
      <c r="A40" s="6"/>
      <c r="B40" s="6"/>
      <c r="C40" s="6"/>
      <c r="D40" s="7"/>
      <c r="E40" s="7"/>
    </row>
    <row r="41" spans="1:8" ht="15.75" customHeight="1" x14ac:dyDescent="0.25">
      <c r="A41" s="5" t="s">
        <v>81</v>
      </c>
      <c r="B41" s="5"/>
      <c r="C41" s="5"/>
      <c r="D41" s="5"/>
      <c r="E41" s="5"/>
    </row>
    <row r="42" spans="1:8" x14ac:dyDescent="0.2">
      <c r="A42" s="6"/>
      <c r="B42" s="6"/>
      <c r="C42" s="6"/>
      <c r="D42" s="7"/>
      <c r="E42" s="7"/>
    </row>
    <row r="43" spans="1:8" ht="15.75" x14ac:dyDescent="0.25">
      <c r="A43" s="79"/>
      <c r="B43" s="79"/>
      <c r="C43" s="79"/>
      <c r="D43" s="79"/>
      <c r="E43" s="50"/>
    </row>
  </sheetData>
  <sheetProtection selectLockedCells="1" selectUnlockedCells="1"/>
  <mergeCells count="24">
    <mergeCell ref="A43:D43"/>
    <mergeCell ref="B21:C21"/>
    <mergeCell ref="B22:B23"/>
    <mergeCell ref="B24:B25"/>
    <mergeCell ref="B31:C31"/>
    <mergeCell ref="B32:C32"/>
    <mergeCell ref="B26:C26"/>
    <mergeCell ref="B27:B28"/>
    <mergeCell ref="B29:B30"/>
    <mergeCell ref="A10:A33"/>
    <mergeCell ref="B10:B11"/>
    <mergeCell ref="B12:B13"/>
    <mergeCell ref="B19:B20"/>
    <mergeCell ref="B33:C33"/>
    <mergeCell ref="B14:C14"/>
    <mergeCell ref="B15:B16"/>
    <mergeCell ref="H8:H9"/>
    <mergeCell ref="F8:F9"/>
    <mergeCell ref="G8:G9"/>
    <mergeCell ref="A35:E36"/>
    <mergeCell ref="A3:D3"/>
    <mergeCell ref="A8:D9"/>
    <mergeCell ref="E8:E9"/>
    <mergeCell ref="B17:B18"/>
  </mergeCells>
  <pageMargins left="0.62992125984251968" right="0.23622047244094491" top="0.43" bottom="0.74803149606299213" header="0.41" footer="0.51181102362204722"/>
  <pageSetup paperSize="9" scale="51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Петрова Мария Миратовна</cp:lastModifiedBy>
  <cp:lastPrinted>2019-06-17T02:17:48Z</cp:lastPrinted>
  <dcterms:created xsi:type="dcterms:W3CDTF">2013-08-14T05:09:02Z</dcterms:created>
  <dcterms:modified xsi:type="dcterms:W3CDTF">2023-01-13T03:57:11Z</dcterms:modified>
</cp:coreProperties>
</file>