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I18" i="1" l="1"/>
  <c r="H18" i="1"/>
  <c r="G18" i="1"/>
  <c r="F18" i="1"/>
  <c r="E18" i="1"/>
  <c r="E20" i="2" l="1"/>
  <c r="E18" i="2"/>
  <c r="E13" i="2" l="1"/>
  <c r="E16" i="2" l="1"/>
  <c r="E11" i="2"/>
  <c r="F11" i="1" l="1"/>
  <c r="G11" i="1"/>
  <c r="H11" i="1"/>
  <c r="I11" i="1"/>
  <c r="E11" i="1"/>
  <c r="H14" i="2" l="1"/>
  <c r="F19" i="1"/>
  <c r="G19" i="1"/>
  <c r="H19" i="1"/>
  <c r="I19" i="1"/>
  <c r="E19" i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<sst xmlns="http://schemas.openxmlformats.org/spreadsheetml/2006/main" count="146" uniqueCount="79">
  <si>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</si>
  <si>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</si>
  <si>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</si>
  <si>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</si>
  <si>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</si>
  <si>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</si>
  <si>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</si>
  <si>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</si>
  <si>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</si>
  <si>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</si>
  <si>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</si>
  <si>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</si>
  <si>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</si>
  <si>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</si>
  <si>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</si>
  <si>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</si>
  <si>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</si>
  <si>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</si>
  <si>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</si>
  <si>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</si>
  <si>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</si>
  <si>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</si>
  <si>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</si>
  <si>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</si>
  <si>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</si>
  <si>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</si>
  <si>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</si>
  <si>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</si>
  <si>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</si>
  <si>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</si>
  <si>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</si>
  <si>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</si>
  <si>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</si>
  <si>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</si>
  <si>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</si>
  <si>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</si>
  <si>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</si>
  <si>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</si>
  <si>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</si>
  <si>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</si>
  <si>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</si>
  <si>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</si>
  <si>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</si>
  <si>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</si>
  <si>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</si>
  <si>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</si>
  <si>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</si>
  <si>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</si>
  <si>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</si>
  <si>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</si>
  <si>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</si>
  <si>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</si>
  <si>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</si>
  <si>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</si>
  <si>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</si>
  <si>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</si>
  <si>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</si>
  <si>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</si>
  <si>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</si>
  <si>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</si>
  <si>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</si>
  <si>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</si>
  <si>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</si>
  <si>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</si>
  <si>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</si>
  <si>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</si>
  <si>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</si>
  <si>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</si>
  <si>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</si>
  <si>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</si>
  <si>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</si>
  <si>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</si>
  <si>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</si>
  <si>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</si>
  <si>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</si>
  <si>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</si>
  <si>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</si>
  <si>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3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</si>
  <si>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по итогам 3 квартала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</si>
</sst>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списание ТМЦ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11">
          <cell r="U11">
            <v>8</v>
          </cell>
        </row>
        <row r="13">
          <cell r="Q13">
            <v>16</v>
          </cell>
          <cell r="S13">
            <v>21</v>
          </cell>
          <cell r="U13">
            <v>42</v>
          </cell>
        </row>
        <row r="14">
          <cell r="U14">
            <v>5</v>
          </cell>
        </row>
        <row r="15">
          <cell r="U15">
            <v>13</v>
          </cell>
        </row>
        <row r="16">
          <cell r="U16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4" zoomScale="85" zoomScaleNormal="85" workbookViewId="0">
      <selection activeCell="L14" sqref="L14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3 квартала 2022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v>613.78</v>
      </c>
      <c r="F10" s="45">
        <v>613.78</v>
      </c>
      <c r="G10" s="45">
        <v>613.78</v>
      </c>
      <c r="H10" s="45">
        <v>613.78</v>
      </c>
      <c r="I10" s="76">
        <v>613.78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736.53599999999994</v>
      </c>
      <c r="F11" s="46">
        <f t="shared" ref="F11:I11" si="0">F10*1.2</f>
        <v>736.53599999999994</v>
      </c>
      <c r="G11" s="46">
        <f t="shared" si="0"/>
        <v>736.53599999999994</v>
      </c>
      <c r="H11" s="46">
        <f t="shared" si="0"/>
        <v>736.53599999999994</v>
      </c>
      <c r="I11" s="47">
        <f t="shared" si="0"/>
        <v>736.53599999999994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f>'[1]Газ анализ'!$U$11</f>
        <v>8</v>
      </c>
      <c r="F14" s="64">
        <f>'[1]Газ анализ'!$Q$13+'[1]Газ анализ'!$S$13+'[1]Газ анализ'!$U$13</f>
        <v>79</v>
      </c>
      <c r="G14" s="64">
        <f>'[1]Газ анализ'!$U$14</f>
        <v>5</v>
      </c>
      <c r="H14" s="64">
        <f>'[1]Газ анализ'!$U$16</f>
        <v>2</v>
      </c>
      <c r="I14" s="65">
        <f>'[1]Газ анализ'!$U$15</f>
        <v>13</v>
      </c>
      <c r="J14" t="b">
        <f>[2]TDSheet!$N$304=SUM(E14:I14)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4.9102399999999999</v>
      </c>
      <c r="F18" s="54">
        <f>(F10*F14)/1000</f>
        <v>48.488619999999997</v>
      </c>
      <c r="G18" s="54">
        <f>(G10*G14)/1000</f>
        <v>3.0688999999999997</v>
      </c>
      <c r="H18" s="54">
        <f>(H10*H14)/1000</f>
        <v>1.22756</v>
      </c>
      <c r="I18" s="60">
        <f>(I10*I14)/1000</f>
        <v>7.9791399999999992</v>
      </c>
      <c r="J18" s="12">
        <f>SUM(E18:I18)</f>
        <v>65.674459999999996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5.8922879999999997</v>
      </c>
      <c r="F19" s="55">
        <f t="shared" ref="F19:I19" si="1">F18*1.2</f>
        <v>58.186343999999991</v>
      </c>
      <c r="G19" s="55">
        <f t="shared" si="1"/>
        <v>3.6826799999999995</v>
      </c>
      <c r="H19" s="55">
        <f t="shared" si="1"/>
        <v>1.4730719999999999</v>
      </c>
      <c r="I19" s="56">
        <f t="shared" si="1"/>
        <v>9.5749679999999984</v>
      </c>
      <c r="J19" s="40">
        <f t="shared" ref="J19" si="2">J18*1.18</f>
        <v>77.495862799999998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77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Бортников И.А.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78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v>57368.87480294273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68842.64976353127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v>59205.615807440481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71046.738968928577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v>6.4032</v>
      </c>
      <c r="F14" s="44"/>
      <c r="H14">
        <f>E14*E10/1000</f>
        <v>367.3443791382029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v>379.10539913820287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454.92647896584344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v>1479.9320498301247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1775.9184597961496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v>11.76102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14.113224000000001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v>7.9470000000000001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77</v>
      </c>
      <c r="B35" s="79"/>
      <c r="C35" s="79"/>
      <c r="D35" s="79"/>
      <c r="E35" s="79"/>
    </row>
    <row r="36" spans="1:6" ht="39.6" customHeight="1">
      <c r="A36" s="79"/>
      <c r="B36" s="79"/>
      <c r="C36" s="79"/>
      <c r="D36" s="79"/>
      <c r="E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76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35:E36"/>
    <mergeCell ref="A43:F43"/>
    <mergeCell ref="A41:F41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2023-01-13T03:56:21Z</dcterms:modified>
</cp:coreProperties>
</file>