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№2'!$A$1:$J$45</definedName>
  </definedNames>
  <calcPr calcId="152511" iterate="1"/>
</workbook>
</file>

<file path=xl/calcChain.xml><?xml version="1.0" encoding="utf-8"?>
<calcChain xmlns="http://schemas.openxmlformats.org/spreadsheetml/2006/main">
  <c r="E19" i="1" l="1"/>
  <c r="E18" i="1"/>
  <c r="M14" i="1"/>
  <c r="L14" i="1"/>
  <c r="K14" i="1"/>
  <c r="J14" i="1"/>
  <c r="I14" i="1"/>
  <c r="H14" i="1"/>
  <c r="G14" i="1"/>
  <c r="F14" i="1"/>
  <c r="E14" i="1"/>
  <c r="E10" i="1"/>
  <c r="J14" i="2"/>
  <c r="I14" i="2"/>
  <c r="H14" i="2"/>
  <c r="G14" i="2"/>
  <c r="F14" i="2"/>
  <c r="E14" i="2"/>
  <c r="E10" i="2"/>
  <c r="E11" i="2" s="1"/>
  <c r="F10" i="2" l="1"/>
  <c r="G10" i="2" s="1"/>
  <c r="H10" i="2" s="1"/>
  <c r="I10" i="2" s="1"/>
  <c r="J10" i="2" s="1"/>
  <c r="G11" i="2" l="1"/>
  <c r="H11" i="2"/>
  <c r="F11" i="2"/>
  <c r="I11" i="2"/>
  <c r="J11" i="2"/>
  <c r="F10" i="1" l="1"/>
  <c r="G10" i="1" l="1"/>
  <c r="H10" i="1" s="1"/>
  <c r="H18" i="1" s="1"/>
  <c r="H19" i="1" s="1"/>
  <c r="F18" i="1"/>
  <c r="I10" i="1" l="1"/>
  <c r="J10" i="1" s="1"/>
  <c r="K10" i="1" s="1"/>
  <c r="L10" i="1" s="1"/>
  <c r="M10" i="1" s="1"/>
  <c r="F11" i="1"/>
  <c r="G11" i="1"/>
  <c r="H11" i="1"/>
  <c r="I11" i="1"/>
  <c r="J11" i="1"/>
  <c r="K11" i="1"/>
  <c r="L11" i="1"/>
  <c r="M11" i="1"/>
  <c r="E11" i="1"/>
  <c r="F19" i="1" l="1"/>
  <c r="G18" i="1"/>
  <c r="G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<sst xmlns="http://schemas.openxmlformats.org/spreadsheetml/2006/main" count="162" uniqueCount="85">
  <si>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</si>
  <si>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</si>
  <si>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</si>
  <si>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</si>
  <si>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</si>
  <si>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</si>
  <si>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</si>
  <si>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</si>
  <si>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</si>
  <si>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</si>
  <si>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</si>
  <si>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</si>
  <si>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</si>
  <si>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</si>
  <si>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</si>
  <si>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</si>
  <si>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</si>
  <si>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</si>
  <si>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</si>
  <si>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</si>
  <si>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</si>
  <si>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</si>
  <si>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</si>
  <si>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</si>
  <si>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</si>
  <si>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</si>
  <si>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</si>
  <si>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</si>
  <si>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</si>
  <si>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</si>
  <si>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</si>
  <si>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</si>
  <si>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</si>
  <si>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</si>
  <si>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</si>
  <si>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</si>
  <si>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</si>
  <si>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</si>
  <si>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</si>
  <si>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</si>
  <si>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</si>
  <si>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</si>
  <si>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</si>
  <si>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</si>
  <si>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</si>
  <si>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</si>
  <si>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</si>
  <si>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</si>
  <si>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</si>
  <si>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</si>
  <si>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</si>
  <si>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</si>
  <si>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</si>
  <si>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</si>
  <si>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</si>
  <si>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</si>
  <si>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</si>
  <si>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</si>
  <si>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</si>
  <si>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</si>
  <si>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</si>
  <si>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</si>
  <si>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</si>
  <si>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</si>
  <si>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</si>
  <si>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</si>
  <si>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</si>
  <si>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</si>
  <si>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</si>
  <si>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</si>
  <si>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</si>
  <si>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</si>
  <si>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</si>
  <si>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</si>
  <si>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</si>
  <si>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Пионерный</t>
  </si>
  <si>
    <t>Ломовое</t>
  </si>
  <si>
    <t>Лугинецкое</t>
  </si>
  <si>
    <t>Герасимовское</t>
  </si>
  <si>
    <t xml:space="preserve">Игол </t>
  </si>
  <si>
    <t>Крапивинское</t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</si>
  <si>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</si>
  <si>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</si>
  <si>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за 4 квартал 2023года</t>
  </si>
  <si>
    <r>
      <t>* Данные заполняются по итогам 4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</si>
</sst>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09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4" fontId="18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0" fillId="0" borderId="5" xfId="0" applyBorder="1"/>
    <xf numFmtId="0" fontId="0" fillId="0" borderId="15" xfId="0" applyBorder="1"/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49" fontId="22" fillId="6" borderId="32" xfId="37" applyNumberFormat="1" applyFont="1" applyFill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3/&#1060;&#1086;&#1088;&#1084;&#1072;%20&#8470;%201%20&#1088;&#1072;&#1089;&#1093;&#1086;&#1076;&#1099;%20&#1087;&#1086;%20&#1075;&#1072;&#1079;-&#1085;&#1077;&#1092;&#1090;&#1100;%20&#1072;&#1085;&#1072;&#1083;&#1080;&#1079;_2023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 на 01.01.2024"/>
      <sheetName val="Нефть покупка"/>
      <sheetName val="Газ анализ"/>
      <sheetName val="Нефть списание"/>
      <sheetName val="Лист1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/>
      <sheetData sheetId="2">
        <row r="9">
          <cell r="W9">
            <v>50</v>
          </cell>
          <cell r="Y9">
            <v>73</v>
          </cell>
          <cell r="AA9">
            <v>120</v>
          </cell>
        </row>
        <row r="10">
          <cell r="W10">
            <v>11</v>
          </cell>
          <cell r="Y10">
            <v>18</v>
          </cell>
          <cell r="AA10">
            <v>30</v>
          </cell>
        </row>
        <row r="12">
          <cell r="W12">
            <v>13</v>
          </cell>
          <cell r="Y12">
            <v>19</v>
          </cell>
          <cell r="AA12">
            <v>30</v>
          </cell>
        </row>
        <row r="17">
          <cell r="AA17">
            <v>22</v>
          </cell>
        </row>
        <row r="18">
          <cell r="W18">
            <v>27</v>
          </cell>
          <cell r="Y18">
            <v>44</v>
          </cell>
          <cell r="AA18">
            <v>72</v>
          </cell>
        </row>
        <row r="19">
          <cell r="W19">
            <v>211</v>
          </cell>
          <cell r="Y19">
            <v>446</v>
          </cell>
          <cell r="AA19">
            <v>565</v>
          </cell>
        </row>
        <row r="20">
          <cell r="W20">
            <v>15</v>
          </cell>
          <cell r="Y20">
            <v>59</v>
          </cell>
          <cell r="AA20">
            <v>70</v>
          </cell>
        </row>
        <row r="21">
          <cell r="W21">
            <v>5</v>
          </cell>
          <cell r="Y21">
            <v>6</v>
          </cell>
          <cell r="AA21">
            <v>11</v>
          </cell>
        </row>
        <row r="22">
          <cell r="W22">
            <v>177</v>
          </cell>
          <cell r="Y22">
            <v>224</v>
          </cell>
          <cell r="AA22">
            <v>300</v>
          </cell>
        </row>
        <row r="23">
          <cell r="W23">
            <v>46</v>
          </cell>
          <cell r="Y23">
            <v>59</v>
          </cell>
          <cell r="AA23">
            <v>93</v>
          </cell>
        </row>
        <row r="42">
          <cell r="Z42">
            <v>637.91999999999996</v>
          </cell>
        </row>
      </sheetData>
      <sheetData sheetId="3">
        <row r="16">
          <cell r="W16">
            <v>0.13070000000000001</v>
          </cell>
          <cell r="AA16">
            <v>0.13069999999999998</v>
          </cell>
        </row>
        <row r="17">
          <cell r="W17">
            <v>1.5609999999999999E-2</v>
          </cell>
          <cell r="AA17">
            <v>0.11858</v>
          </cell>
        </row>
        <row r="18">
          <cell r="W18">
            <v>0.2</v>
          </cell>
        </row>
        <row r="19">
          <cell r="W19">
            <v>5.5E-2</v>
          </cell>
        </row>
        <row r="31">
          <cell r="AC31">
            <v>6667.5786593707244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F27" sqref="F27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0" t="str">
        <f>'Приложение №2'!A3:D3</f>
        <v>Информация о фактически сложившихся ценах и объёмах потребления топлива за 4 квартал 2023года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1" t="s">
        <v>3</v>
      </c>
      <c r="B8" s="72"/>
      <c r="C8" s="72"/>
      <c r="D8" s="72"/>
      <c r="E8" s="75" t="s">
        <v>4</v>
      </c>
      <c r="F8" s="75" t="s">
        <v>5</v>
      </c>
      <c r="G8" s="75" t="s">
        <v>6</v>
      </c>
      <c r="H8" s="75" t="s">
        <v>7</v>
      </c>
      <c r="I8" s="75" t="s">
        <v>8</v>
      </c>
      <c r="J8" s="75" t="s">
        <v>9</v>
      </c>
      <c r="K8" s="75" t="s">
        <v>10</v>
      </c>
      <c r="L8" s="75" t="s">
        <v>11</v>
      </c>
      <c r="M8" s="68" t="s">
        <v>12</v>
      </c>
    </row>
    <row r="9" spans="1:15" ht="29.45" customHeight="1" thickBot="1" x14ac:dyDescent="0.25">
      <c r="A9" s="73"/>
      <c r="B9" s="74"/>
      <c r="C9" s="74"/>
      <c r="D9" s="74"/>
      <c r="E9" s="76"/>
      <c r="F9" s="76"/>
      <c r="G9" s="76"/>
      <c r="H9" s="76"/>
      <c r="I9" s="76"/>
      <c r="J9" s="76"/>
      <c r="K9" s="76"/>
      <c r="L9" s="76"/>
      <c r="M9" s="69"/>
    </row>
    <row r="10" spans="1:15" ht="21.6" customHeight="1" x14ac:dyDescent="0.2">
      <c r="A10" s="81" t="s">
        <v>13</v>
      </c>
      <c r="B10" s="84" t="s">
        <v>14</v>
      </c>
      <c r="C10" s="21" t="s">
        <v>15</v>
      </c>
      <c r="D10" s="14" t="s">
        <v>16</v>
      </c>
      <c r="E10" s="38">
        <f>'[1]Газ анализ'!$Z$42</f>
        <v>637.91999999999996</v>
      </c>
      <c r="F10" s="38">
        <f>E10</f>
        <v>637.91999999999996</v>
      </c>
      <c r="G10" s="38">
        <f t="shared" ref="G10:M10" si="0">F10</f>
        <v>637.91999999999996</v>
      </c>
      <c r="H10" s="38">
        <f t="shared" si="0"/>
        <v>637.91999999999996</v>
      </c>
      <c r="I10" s="38">
        <f t="shared" si="0"/>
        <v>637.91999999999996</v>
      </c>
      <c r="J10" s="38">
        <f t="shared" si="0"/>
        <v>637.91999999999996</v>
      </c>
      <c r="K10" s="38">
        <f t="shared" si="0"/>
        <v>637.91999999999996</v>
      </c>
      <c r="L10" s="38">
        <f t="shared" si="0"/>
        <v>637.91999999999996</v>
      </c>
      <c r="M10" s="57">
        <f t="shared" si="0"/>
        <v>637.91999999999996</v>
      </c>
      <c r="N10" s="56">
        <v>596.99</v>
      </c>
    </row>
    <row r="11" spans="1:15" ht="21.6" customHeight="1" x14ac:dyDescent="0.2">
      <c r="A11" s="82"/>
      <c r="B11" s="85"/>
      <c r="C11" s="20" t="s">
        <v>17</v>
      </c>
      <c r="D11" s="13" t="s">
        <v>18</v>
      </c>
      <c r="E11" s="39">
        <f>E10*1.2</f>
        <v>765.50399999999991</v>
      </c>
      <c r="F11" s="39">
        <f t="shared" ref="F11:M11" si="1">F10*1.2</f>
        <v>765.50399999999991</v>
      </c>
      <c r="G11" s="39">
        <f t="shared" si="1"/>
        <v>765.50399999999991</v>
      </c>
      <c r="H11" s="39">
        <f t="shared" si="1"/>
        <v>765.50399999999991</v>
      </c>
      <c r="I11" s="39">
        <f t="shared" si="1"/>
        <v>765.50399999999991</v>
      </c>
      <c r="J11" s="39">
        <f t="shared" si="1"/>
        <v>765.50399999999991</v>
      </c>
      <c r="K11" s="39">
        <f t="shared" si="1"/>
        <v>765.50399999999991</v>
      </c>
      <c r="L11" s="39">
        <f t="shared" si="1"/>
        <v>765.50399999999991</v>
      </c>
      <c r="M11" s="46">
        <f t="shared" si="1"/>
        <v>765.50399999999991</v>
      </c>
    </row>
    <row r="12" spans="1:15" ht="21.6" customHeight="1" x14ac:dyDescent="0.2">
      <c r="A12" s="82"/>
      <c r="B12" s="85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2"/>
      <c r="B13" s="85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2"/>
      <c r="B14" s="86" t="s">
        <v>22</v>
      </c>
      <c r="C14" s="87"/>
      <c r="D14" s="15" t="s">
        <v>23</v>
      </c>
      <c r="E14" s="49">
        <f>'[1]Газ анализ'!$W$10+'[1]Газ анализ'!$Y$10+'[1]Газ анализ'!$AA$10</f>
        <v>59</v>
      </c>
      <c r="F14" s="49">
        <f>'[1]Газ анализ'!$W$12+'[1]Газ анализ'!$Y$12+'[1]Газ анализ'!$AA$12</f>
        <v>62</v>
      </c>
      <c r="G14" s="49">
        <f>'[1]Газ анализ'!$W$9+'[1]Газ анализ'!$Y$9+'[1]Газ анализ'!$AA$9</f>
        <v>243</v>
      </c>
      <c r="H14" s="49">
        <f>'[1]Газ анализ'!$W$17+'[1]Газ анализ'!$Y$17+'[1]Газ анализ'!$AA$17</f>
        <v>22</v>
      </c>
      <c r="I14" s="49">
        <f>'[1]Газ анализ'!$W$18+'[1]Газ анализ'!$Y$18+'[1]Газ анализ'!$AA$18</f>
        <v>143</v>
      </c>
      <c r="J14" s="49">
        <f>'[1]Газ анализ'!$W$19+'[1]Газ анализ'!$W$20+'[1]Газ анализ'!$Y$19+'[1]Газ анализ'!$Y$20+'[1]Газ анализ'!$AA$19+'[1]Газ анализ'!$AA$20</f>
        <v>1366</v>
      </c>
      <c r="K14" s="49">
        <f>'[1]Газ анализ'!$W$21+'[1]Газ анализ'!$Y$21+'[1]Газ анализ'!$AA$21</f>
        <v>22</v>
      </c>
      <c r="L14" s="49">
        <f>'[1]Газ анализ'!$W$22+'[1]Газ анализ'!$Y$22+'[1]Газ анализ'!$AA$22</f>
        <v>701</v>
      </c>
      <c r="M14" s="50">
        <f>'[1]Газ анализ'!$W$23+'[1]Газ анализ'!$Y$23+'[1]Газ анализ'!$AA$23</f>
        <v>198</v>
      </c>
      <c r="N14" s="10" t="b">
        <f>[2]TDSheet!$N$298=SUM(E14:M14)</f>
        <v>0</v>
      </c>
      <c r="O14" s="54"/>
    </row>
    <row r="15" spans="1:15" ht="29.45" customHeight="1" thickBot="1" x14ac:dyDescent="0.25">
      <c r="A15" s="82"/>
      <c r="B15" s="88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2"/>
      <c r="B16" s="89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2"/>
      <c r="B17" s="90" t="s">
        <v>27</v>
      </c>
      <c r="C17" s="91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2"/>
      <c r="B18" s="92" t="s">
        <v>29</v>
      </c>
      <c r="C18" s="22" t="s">
        <v>15</v>
      </c>
      <c r="D18" s="23" t="s">
        <v>30</v>
      </c>
      <c r="E18" s="40">
        <f>(E10*E14)/1000</f>
        <v>37.637279999999997</v>
      </c>
      <c r="F18" s="40">
        <f>(F10*F14)/1000</f>
        <v>39.55104</v>
      </c>
      <c r="G18" s="40">
        <f t="shared" ref="G18:M18" si="2">(G10*G14)/1000</f>
        <v>155.01455999999999</v>
      </c>
      <c r="H18" s="40">
        <f>(H10*H14)/1000</f>
        <v>14.03424</v>
      </c>
      <c r="I18" s="40">
        <f t="shared" si="2"/>
        <v>91.222560000000001</v>
      </c>
      <c r="J18" s="40">
        <f t="shared" si="2"/>
        <v>871.39872000000003</v>
      </c>
      <c r="K18" s="40">
        <f t="shared" si="2"/>
        <v>14.03424</v>
      </c>
      <c r="L18" s="40">
        <f t="shared" si="2"/>
        <v>447.18191999999999</v>
      </c>
      <c r="M18" s="47">
        <f t="shared" si="2"/>
        <v>126.30815999999999</v>
      </c>
      <c r="N18" s="10">
        <f>[2]TDSheet!$M$298</f>
        <v>1745998.54</v>
      </c>
      <c r="O18" s="55"/>
    </row>
    <row r="19" spans="1:15" ht="29.45" customHeight="1" thickBot="1" x14ac:dyDescent="0.25">
      <c r="A19" s="82"/>
      <c r="B19" s="93"/>
      <c r="C19" s="26" t="s">
        <v>17</v>
      </c>
      <c r="D19" s="24" t="s">
        <v>31</v>
      </c>
      <c r="E19" s="41">
        <f>E18*1.2</f>
        <v>45.164735999999998</v>
      </c>
      <c r="F19" s="41">
        <f t="shared" ref="F19:M19" si="3">F18*1.2</f>
        <v>47.461247999999998</v>
      </c>
      <c r="G19" s="41">
        <f t="shared" si="3"/>
        <v>186.01747199999997</v>
      </c>
      <c r="H19" s="41">
        <f>H18*1.2</f>
        <v>16.841087999999999</v>
      </c>
      <c r="I19" s="41">
        <f t="shared" si="3"/>
        <v>109.467072</v>
      </c>
      <c r="J19" s="41">
        <f t="shared" si="3"/>
        <v>1045.6784640000001</v>
      </c>
      <c r="K19" s="41">
        <f t="shared" si="3"/>
        <v>16.841087999999999</v>
      </c>
      <c r="L19" s="41">
        <f t="shared" si="3"/>
        <v>536.61830399999997</v>
      </c>
      <c r="M19" s="42">
        <f t="shared" si="3"/>
        <v>151.56979199999998</v>
      </c>
      <c r="N19" s="25">
        <f>N18*1.18</f>
        <v>2060278.2771999999</v>
      </c>
      <c r="O19" s="11"/>
    </row>
    <row r="20" spans="1:15" ht="43.9" customHeight="1" thickBot="1" x14ac:dyDescent="0.25">
      <c r="A20" s="83"/>
      <c r="B20" s="94" t="s">
        <v>32</v>
      </c>
      <c r="C20" s="95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7" t="s">
        <v>34</v>
      </c>
      <c r="B21" s="78"/>
      <c r="C21" s="78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5" ht="44.45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81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3"/>
  <sheetViews>
    <sheetView tabSelected="1" view="pageBreakPreview" zoomScale="80" zoomScaleNormal="100" zoomScaleSheetLayoutView="80" workbookViewId="0">
      <selection activeCell="H36" sqref="H36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4.5" customWidth="1"/>
    <col min="6" max="6" width="18.5" customWidth="1"/>
    <col min="7" max="7" width="12.625" customWidth="1"/>
    <col min="8" max="8" width="17.75" customWidth="1"/>
    <col min="9" max="9" width="9.5" bestFit="1" customWidth="1"/>
    <col min="10" max="10" width="15.25" customWidth="1"/>
  </cols>
  <sheetData>
    <row r="3" spans="1:10" ht="42" customHeight="1" x14ac:dyDescent="0.25">
      <c r="A3" s="70" t="s">
        <v>83</v>
      </c>
      <c r="B3" s="70"/>
      <c r="C3" s="70"/>
      <c r="D3" s="70"/>
    </row>
    <row r="4" spans="1:10" ht="20.45" customHeight="1" x14ac:dyDescent="0.25">
      <c r="A4" s="1"/>
      <c r="B4" s="1"/>
      <c r="C4" s="1"/>
      <c r="D4" s="1"/>
    </row>
    <row r="5" spans="1:10" ht="19.149999999999999" customHeight="1" x14ac:dyDescent="0.2">
      <c r="A5" t="s">
        <v>70</v>
      </c>
    </row>
    <row r="6" spans="1:10" ht="19.149999999999999" customHeight="1" x14ac:dyDescent="0.2">
      <c r="A6" t="s">
        <v>36</v>
      </c>
    </row>
    <row r="7" spans="1:10" ht="16.149999999999999" customHeight="1" thickBot="1" x14ac:dyDescent="0.25"/>
    <row r="8" spans="1:10" ht="33.6" customHeight="1" x14ac:dyDescent="0.2">
      <c r="A8" s="100" t="s">
        <v>74</v>
      </c>
      <c r="B8" s="75"/>
      <c r="C8" s="75"/>
      <c r="D8" s="68"/>
      <c r="E8" s="107" t="s">
        <v>75</v>
      </c>
      <c r="F8" s="107" t="s">
        <v>76</v>
      </c>
      <c r="G8" s="107" t="s">
        <v>77</v>
      </c>
      <c r="H8" s="107" t="s">
        <v>78</v>
      </c>
      <c r="I8" s="107" t="s">
        <v>79</v>
      </c>
      <c r="J8" s="107" t="s">
        <v>80</v>
      </c>
    </row>
    <row r="9" spans="1:10" ht="19.899999999999999" customHeight="1" thickBot="1" x14ac:dyDescent="0.25">
      <c r="A9" s="101"/>
      <c r="B9" s="76"/>
      <c r="C9" s="76"/>
      <c r="D9" s="69"/>
      <c r="E9" s="108"/>
      <c r="F9" s="108"/>
      <c r="G9" s="108"/>
      <c r="H9" s="108"/>
      <c r="I9" s="108"/>
      <c r="J9" s="108"/>
    </row>
    <row r="10" spans="1:10" ht="30" customHeight="1" x14ac:dyDescent="0.2">
      <c r="A10" s="102" t="s">
        <v>37</v>
      </c>
      <c r="B10" s="105" t="s">
        <v>38</v>
      </c>
      <c r="C10" s="61" t="s">
        <v>15</v>
      </c>
      <c r="D10" s="67" t="s">
        <v>16</v>
      </c>
      <c r="E10" s="65">
        <f>'[1]Нефть списание'!$AC$31</f>
        <v>6667.5786593707244</v>
      </c>
      <c r="F10" s="65">
        <f>E10</f>
        <v>6667.5786593707244</v>
      </c>
      <c r="G10" s="65">
        <f>F10</f>
        <v>6667.5786593707244</v>
      </c>
      <c r="H10" s="65">
        <f>G10</f>
        <v>6667.5786593707244</v>
      </c>
      <c r="I10" s="65">
        <f>H10</f>
        <v>6667.5786593707244</v>
      </c>
      <c r="J10" s="65">
        <f>I10</f>
        <v>6667.5786593707244</v>
      </c>
    </row>
    <row r="11" spans="1:10" ht="30" customHeight="1" x14ac:dyDescent="0.2">
      <c r="A11" s="103"/>
      <c r="B11" s="96"/>
      <c r="C11" s="12" t="s">
        <v>17</v>
      </c>
      <c r="D11" s="51" t="s">
        <v>18</v>
      </c>
      <c r="E11" s="66">
        <f>E10*1.2</f>
        <v>8001.0943912448693</v>
      </c>
      <c r="F11" s="66">
        <f t="shared" ref="F11:J11" si="0">F10*1.2</f>
        <v>8001.0943912448693</v>
      </c>
      <c r="G11" s="66">
        <f t="shared" si="0"/>
        <v>8001.0943912448693</v>
      </c>
      <c r="H11" s="66">
        <f t="shared" si="0"/>
        <v>8001.0943912448693</v>
      </c>
      <c r="I11" s="66">
        <f t="shared" si="0"/>
        <v>8001.0943912448693</v>
      </c>
      <c r="J11" s="66">
        <f t="shared" si="0"/>
        <v>8001.0943912448693</v>
      </c>
    </row>
    <row r="12" spans="1:10" ht="30" customHeight="1" x14ac:dyDescent="0.2">
      <c r="A12" s="103"/>
      <c r="B12" s="96" t="s">
        <v>71</v>
      </c>
      <c r="C12" s="12" t="s">
        <v>15</v>
      </c>
      <c r="D12" s="51" t="s">
        <v>20</v>
      </c>
      <c r="E12" s="66"/>
      <c r="F12" s="66"/>
      <c r="G12" s="66"/>
      <c r="H12" s="66"/>
      <c r="I12" s="66"/>
      <c r="J12" s="66"/>
    </row>
    <row r="13" spans="1:10" ht="30" customHeight="1" x14ac:dyDescent="0.2">
      <c r="A13" s="103"/>
      <c r="B13" s="96"/>
      <c r="C13" s="12" t="s">
        <v>17</v>
      </c>
      <c r="D13" s="51" t="s">
        <v>21</v>
      </c>
      <c r="E13" s="66"/>
      <c r="F13" s="66"/>
      <c r="G13" s="66"/>
      <c r="H13" s="66"/>
      <c r="I13" s="66"/>
      <c r="J13" s="66"/>
    </row>
    <row r="14" spans="1:10" ht="28.9" customHeight="1" x14ac:dyDescent="0.2">
      <c r="A14" s="103"/>
      <c r="B14" s="96" t="s">
        <v>39</v>
      </c>
      <c r="C14" s="96"/>
      <c r="D14" s="51" t="s">
        <v>40</v>
      </c>
      <c r="E14" s="66">
        <f>'[1]Нефть списание'!$W$18+'[1]Нефть списание'!$Y$18+'[1]Нефть списание'!$AA$18</f>
        <v>0.2</v>
      </c>
      <c r="F14" s="66">
        <f>'[1]Нефть списание'!$W$19+'[1]Нефть списание'!$Y$19+'[1]Нефть списание'!$AA$19</f>
        <v>5.5E-2</v>
      </c>
      <c r="G14" s="66">
        <f>'[1]Нефть списание'!$W$20+'[1]Нефть списание'!$Y$20+'[1]Нефть списание'!$AA$20</f>
        <v>0</v>
      </c>
      <c r="H14" s="66">
        <f>'[1]Нефть списание'!$W$21+'[1]Нефть списание'!$Y$21+'[1]Нефть списание'!$AA$21</f>
        <v>0</v>
      </c>
      <c r="I14" s="66">
        <f>'[1]Нефть списание'!$W$16+'[1]Нефть списание'!$Y$16+'[1]Нефть списание'!$AA$16</f>
        <v>0.26139999999999997</v>
      </c>
      <c r="J14" s="66">
        <f>'[1]Нефть списание'!$W$17+'[1]Нефть списание'!$Y$17+'[1]Нефть списание'!$AA$17</f>
        <v>0.13419</v>
      </c>
    </row>
    <row r="15" spans="1:10" ht="25.9" customHeight="1" x14ac:dyDescent="0.2">
      <c r="A15" s="103"/>
      <c r="B15" s="97" t="s">
        <v>41</v>
      </c>
      <c r="C15" s="12" t="s">
        <v>15</v>
      </c>
      <c r="D15" s="51" t="s">
        <v>42</v>
      </c>
      <c r="E15" s="66"/>
      <c r="F15" s="66"/>
      <c r="G15" s="66"/>
      <c r="H15" s="66"/>
      <c r="I15" s="66"/>
      <c r="J15" s="66"/>
    </row>
    <row r="16" spans="1:10" ht="25.9" customHeight="1" x14ac:dyDescent="0.2">
      <c r="A16" s="103"/>
      <c r="B16" s="97"/>
      <c r="C16" s="12" t="s">
        <v>17</v>
      </c>
      <c r="D16" s="51" t="s">
        <v>43</v>
      </c>
      <c r="E16" s="66"/>
      <c r="F16" s="66"/>
      <c r="G16" s="66"/>
      <c r="H16" s="66"/>
      <c r="I16" s="66"/>
      <c r="J16" s="66"/>
    </row>
    <row r="17" spans="1:10" ht="25.9" customHeight="1" x14ac:dyDescent="0.2">
      <c r="A17" s="103"/>
      <c r="B17" s="98" t="s">
        <v>44</v>
      </c>
      <c r="C17" s="44" t="s">
        <v>15</v>
      </c>
      <c r="D17" s="52" t="s">
        <v>45</v>
      </c>
      <c r="E17" s="58"/>
      <c r="F17" s="58"/>
      <c r="G17" s="58"/>
      <c r="H17" s="58"/>
      <c r="I17" s="58"/>
      <c r="J17" s="58"/>
    </row>
    <row r="18" spans="1:10" ht="25.9" customHeight="1" x14ac:dyDescent="0.2">
      <c r="A18" s="103"/>
      <c r="B18" s="98"/>
      <c r="C18" s="44" t="s">
        <v>17</v>
      </c>
      <c r="D18" s="52" t="s">
        <v>46</v>
      </c>
      <c r="E18" s="60"/>
      <c r="F18" s="60"/>
      <c r="G18" s="60"/>
      <c r="H18" s="60"/>
      <c r="I18" s="60"/>
      <c r="J18" s="60"/>
    </row>
    <row r="19" spans="1:10" ht="25.9" customHeight="1" x14ac:dyDescent="0.2">
      <c r="A19" s="103"/>
      <c r="B19" s="98" t="s">
        <v>47</v>
      </c>
      <c r="C19" s="44" t="s">
        <v>15</v>
      </c>
      <c r="D19" s="52" t="s">
        <v>48</v>
      </c>
      <c r="E19" s="59"/>
      <c r="F19" s="59"/>
      <c r="G19" s="59"/>
      <c r="H19" s="59"/>
      <c r="I19" s="59"/>
      <c r="J19" s="62"/>
    </row>
    <row r="20" spans="1:10" ht="25.9" customHeight="1" x14ac:dyDescent="0.2">
      <c r="A20" s="103"/>
      <c r="B20" s="98"/>
      <c r="C20" s="44" t="s">
        <v>17</v>
      </c>
      <c r="D20" s="52" t="s">
        <v>49</v>
      </c>
      <c r="E20" s="59"/>
      <c r="F20" s="59"/>
      <c r="G20" s="59"/>
      <c r="H20" s="59"/>
      <c r="I20" s="59"/>
      <c r="J20" s="62"/>
    </row>
    <row r="21" spans="1:10" ht="29.45" customHeight="1" x14ac:dyDescent="0.2">
      <c r="A21" s="103"/>
      <c r="B21" s="96" t="s">
        <v>72</v>
      </c>
      <c r="C21" s="96"/>
      <c r="D21" s="51" t="s">
        <v>50</v>
      </c>
      <c r="E21" s="59"/>
      <c r="F21" s="59"/>
      <c r="G21" s="59"/>
      <c r="H21" s="59"/>
      <c r="I21" s="59"/>
      <c r="J21" s="62"/>
    </row>
    <row r="22" spans="1:10" ht="25.9" customHeight="1" x14ac:dyDescent="0.2">
      <c r="A22" s="103"/>
      <c r="B22" s="98" t="s">
        <v>51</v>
      </c>
      <c r="C22" s="12" t="s">
        <v>15</v>
      </c>
      <c r="D22" s="51" t="s">
        <v>52</v>
      </c>
      <c r="E22" s="59"/>
      <c r="F22" s="59"/>
      <c r="G22" s="59"/>
      <c r="H22" s="59"/>
      <c r="I22" s="59"/>
      <c r="J22" s="62"/>
    </row>
    <row r="23" spans="1:10" ht="25.9" customHeight="1" x14ac:dyDescent="0.2">
      <c r="A23" s="103"/>
      <c r="B23" s="98"/>
      <c r="C23" s="12" t="s">
        <v>17</v>
      </c>
      <c r="D23" s="51" t="s">
        <v>53</v>
      </c>
      <c r="E23" s="59"/>
      <c r="F23" s="59"/>
      <c r="G23" s="59"/>
      <c r="H23" s="59"/>
      <c r="I23" s="59"/>
      <c r="J23" s="62"/>
    </row>
    <row r="24" spans="1:10" ht="25.9" customHeight="1" x14ac:dyDescent="0.2">
      <c r="A24" s="103"/>
      <c r="B24" s="98" t="s">
        <v>54</v>
      </c>
      <c r="C24" s="12" t="s">
        <v>15</v>
      </c>
      <c r="D24" s="51" t="s">
        <v>55</v>
      </c>
      <c r="E24" s="59"/>
      <c r="F24" s="59"/>
      <c r="G24" s="59"/>
      <c r="H24" s="59"/>
      <c r="I24" s="59"/>
      <c r="J24" s="62"/>
    </row>
    <row r="25" spans="1:10" ht="25.9" customHeight="1" x14ac:dyDescent="0.2">
      <c r="A25" s="103"/>
      <c r="B25" s="98"/>
      <c r="C25" s="12" t="s">
        <v>17</v>
      </c>
      <c r="D25" s="51" t="s">
        <v>56</v>
      </c>
      <c r="E25" s="59"/>
      <c r="F25" s="59"/>
      <c r="G25" s="59"/>
      <c r="H25" s="59"/>
      <c r="I25" s="59"/>
      <c r="J25" s="62"/>
    </row>
    <row r="26" spans="1:10" ht="30.6" customHeight="1" x14ac:dyDescent="0.2">
      <c r="A26" s="103"/>
      <c r="B26" s="96" t="s">
        <v>57</v>
      </c>
      <c r="C26" s="96"/>
      <c r="D26" s="51" t="s">
        <v>58</v>
      </c>
      <c r="E26" s="59"/>
      <c r="F26" s="59"/>
      <c r="G26" s="59"/>
      <c r="H26" s="59"/>
      <c r="I26" s="59"/>
      <c r="J26" s="62"/>
    </row>
    <row r="27" spans="1:10" ht="25.9" customHeight="1" x14ac:dyDescent="0.2">
      <c r="A27" s="103"/>
      <c r="B27" s="98" t="s">
        <v>59</v>
      </c>
      <c r="C27" s="12" t="s">
        <v>15</v>
      </c>
      <c r="D27" s="51" t="s">
        <v>60</v>
      </c>
      <c r="E27" s="59"/>
      <c r="F27" s="59"/>
      <c r="G27" s="59"/>
      <c r="H27" s="59"/>
      <c r="I27" s="59"/>
      <c r="J27" s="62"/>
    </row>
    <row r="28" spans="1:10" ht="30" customHeight="1" x14ac:dyDescent="0.2">
      <c r="A28" s="103"/>
      <c r="B28" s="98"/>
      <c r="C28" s="12" t="s">
        <v>17</v>
      </c>
      <c r="D28" s="51" t="s">
        <v>61</v>
      </c>
      <c r="E28" s="59"/>
      <c r="F28" s="59"/>
      <c r="G28" s="59"/>
      <c r="H28" s="59"/>
      <c r="I28" s="59"/>
      <c r="J28" s="62"/>
    </row>
    <row r="29" spans="1:10" ht="25.9" customHeight="1" x14ac:dyDescent="0.2">
      <c r="A29" s="103"/>
      <c r="B29" s="98" t="s">
        <v>62</v>
      </c>
      <c r="C29" s="12" t="s">
        <v>15</v>
      </c>
      <c r="D29" s="51" t="s">
        <v>63</v>
      </c>
      <c r="E29" s="59"/>
      <c r="F29" s="59"/>
      <c r="G29" s="59"/>
      <c r="H29" s="59"/>
      <c r="I29" s="59"/>
      <c r="J29" s="62"/>
    </row>
    <row r="30" spans="1:10" ht="25.9" customHeight="1" x14ac:dyDescent="0.2">
      <c r="A30" s="103"/>
      <c r="B30" s="98"/>
      <c r="C30" s="12" t="s">
        <v>17</v>
      </c>
      <c r="D30" s="51" t="s">
        <v>64</v>
      </c>
      <c r="E30" s="59"/>
      <c r="F30" s="59"/>
      <c r="G30" s="59"/>
      <c r="H30" s="59"/>
      <c r="I30" s="59"/>
      <c r="J30" s="62"/>
    </row>
    <row r="31" spans="1:10" ht="30.6" customHeight="1" x14ac:dyDescent="0.2">
      <c r="A31" s="103"/>
      <c r="B31" s="96" t="s">
        <v>65</v>
      </c>
      <c r="C31" s="96"/>
      <c r="D31" s="51" t="s">
        <v>66</v>
      </c>
      <c r="E31" s="59"/>
      <c r="F31" s="59"/>
      <c r="G31" s="59"/>
      <c r="H31" s="59"/>
      <c r="I31" s="59"/>
      <c r="J31" s="62"/>
    </row>
    <row r="32" spans="1:10" ht="25.9" customHeight="1" x14ac:dyDescent="0.2">
      <c r="A32" s="103"/>
      <c r="B32" s="96" t="s">
        <v>67</v>
      </c>
      <c r="C32" s="96"/>
      <c r="D32" s="51" t="s">
        <v>33</v>
      </c>
      <c r="E32" s="59"/>
      <c r="F32" s="59"/>
      <c r="G32" s="59"/>
      <c r="H32" s="59"/>
      <c r="I32" s="59"/>
      <c r="J32" s="62"/>
    </row>
    <row r="33" spans="1:10" ht="25.9" customHeight="1" thickBot="1" x14ac:dyDescent="0.25">
      <c r="A33" s="104"/>
      <c r="B33" s="106" t="s">
        <v>68</v>
      </c>
      <c r="C33" s="106"/>
      <c r="D33" s="53"/>
      <c r="E33" s="63"/>
      <c r="F33" s="63"/>
      <c r="G33" s="63"/>
      <c r="H33" s="63"/>
      <c r="I33" s="63"/>
      <c r="J33" s="64"/>
    </row>
    <row r="34" spans="1:10" ht="12.6" customHeight="1" x14ac:dyDescent="0.25">
      <c r="A34" s="8"/>
      <c r="B34" s="16"/>
      <c r="C34" s="17"/>
      <c r="D34" s="18"/>
    </row>
    <row r="35" spans="1:10" ht="32.450000000000003" customHeight="1" x14ac:dyDescent="0.2">
      <c r="A35" s="99" t="s">
        <v>84</v>
      </c>
      <c r="B35" s="99"/>
      <c r="C35" s="99"/>
      <c r="D35" s="99"/>
    </row>
    <row r="36" spans="1:10" ht="76.5" customHeight="1" x14ac:dyDescent="0.2">
      <c r="A36" s="99"/>
      <c r="B36" s="99"/>
      <c r="C36" s="99"/>
      <c r="D36" s="99"/>
    </row>
    <row r="37" spans="1:10" ht="19.149999999999999" customHeight="1" x14ac:dyDescent="0.25">
      <c r="A37" s="4" t="s">
        <v>35</v>
      </c>
    </row>
    <row r="38" spans="1:10" x14ac:dyDescent="0.2">
      <c r="A38" s="9"/>
      <c r="B38" s="9"/>
      <c r="C38" s="9"/>
      <c r="D38" s="9"/>
    </row>
    <row r="39" spans="1:10" ht="15.75" x14ac:dyDescent="0.25">
      <c r="A39" s="5" t="s">
        <v>73</v>
      </c>
      <c r="B39" s="6"/>
      <c r="C39" s="6"/>
      <c r="D39" s="7"/>
    </row>
    <row r="40" spans="1:10" x14ac:dyDescent="0.2">
      <c r="A40" s="6"/>
      <c r="B40" s="6"/>
      <c r="C40" s="6"/>
      <c r="D40" s="7"/>
    </row>
    <row r="41" spans="1:10" ht="15.75" customHeight="1" x14ac:dyDescent="0.25">
      <c r="A41" s="5" t="s">
        <v>82</v>
      </c>
      <c r="B41" s="5"/>
      <c r="C41" s="5"/>
      <c r="D41" s="5"/>
    </row>
    <row r="42" spans="1:10" x14ac:dyDescent="0.2">
      <c r="A42" s="6"/>
      <c r="B42" s="6"/>
      <c r="C42" s="6"/>
      <c r="D42" s="7"/>
    </row>
    <row r="43" spans="1:10" ht="15.75" x14ac:dyDescent="0.25">
      <c r="A43" s="80"/>
      <c r="B43" s="80"/>
      <c r="C43" s="80"/>
      <c r="D43" s="80"/>
    </row>
  </sheetData>
  <sheetProtection selectLockedCells="1" selectUnlockedCells="1"/>
  <mergeCells count="26">
    <mergeCell ref="J8:J9"/>
    <mergeCell ref="E8:E9"/>
    <mergeCell ref="F8:F9"/>
    <mergeCell ref="G8:G9"/>
    <mergeCell ref="H8:H9"/>
    <mergeCell ref="I8:I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B14:C14"/>
    <mergeCell ref="B15:B16"/>
    <mergeCell ref="B17:B18"/>
    <mergeCell ref="A35:D36"/>
    <mergeCell ref="A3:D3"/>
    <mergeCell ref="A8:D9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2019-06-17T02:17:48Z</cp:lastPrinted>
  <dcterms:created xsi:type="dcterms:W3CDTF">2013-08-14T05:09:02Z</dcterms:created>
  <dcterms:modified xsi:type="dcterms:W3CDTF">2024-01-19T07:02:42Z</dcterms:modified>
</cp:coreProperties>
</file>