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50"/>
  </bookViews>
  <sheets>
    <sheet name="Содержание" sheetId="3" r:id="rId1"/>
    <sheet name="Форма 1.3." sheetId="2" r:id="rId2"/>
    <sheet name="Форма 1.7" sheetId="23" r:id="rId3"/>
    <sheet name="Форма 1.9." sheetId="11" r:id="rId4"/>
    <sheet name="Форма 3.2." sheetId="5" r:id="rId5"/>
    <sheet name="Форма 3.1." sheetId="4" r:id="rId6"/>
    <sheet name="Расчет Птпр" sheetId="26" r:id="rId7"/>
    <sheet name="Форма 4.1." sheetId="6" r:id="rId8"/>
    <sheet name="Форма 4.2." sheetId="7" r:id="rId9"/>
    <sheet name="Форма 8.1." sheetId="12" r:id="rId10"/>
    <sheet name="Форма 8.3." sheetId="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ajy27">#REF!</definedName>
    <definedName name="_ajy28">#REF!</definedName>
    <definedName name="_ajy29">#REF!</definedName>
    <definedName name="_ccc2">#REF!</definedName>
    <definedName name="_ccc3">#REF!</definedName>
    <definedName name="_ccc9">#REF!</definedName>
    <definedName name="_crd1">#REF!</definedName>
    <definedName name="_crd125">#REF!</definedName>
    <definedName name="_crd126">#REF!</definedName>
    <definedName name="_crd127">#REF!</definedName>
    <definedName name="_crd2">#REF!</definedName>
    <definedName name="_crd3">#REF!</definedName>
    <definedName name="_crd444">#REF!</definedName>
    <definedName name="_ftn1" localSheetId="9">'Форма 8.1.'!$A$18</definedName>
    <definedName name="_ftnref1" localSheetId="9">'Форма 8.1.'!$A$2</definedName>
    <definedName name="_ko2">#REF!</definedName>
    <definedName name="_njy125">#REF!</definedName>
    <definedName name="_njy126">#REF!</definedName>
    <definedName name="_njy127">#REF!</definedName>
    <definedName name="_njy2">#REF!</definedName>
    <definedName name="_njy3">#REF!</definedName>
    <definedName name="_njy333">#REF!</definedName>
    <definedName name="_njy444">#REF!</definedName>
    <definedName name="_noy1">#REF!</definedName>
    <definedName name="_reb125">#REF!</definedName>
    <definedName name="_reb126">#REF!</definedName>
    <definedName name="_reb127">#REF!</definedName>
    <definedName name="_red1">#REF!</definedName>
    <definedName name="_red2">#REF!</definedName>
    <definedName name="_red3">#REF!</definedName>
    <definedName name="_red444">#REF!</definedName>
    <definedName name="_Toc472327096" localSheetId="9">'Форма 8.1.'!$A$2</definedName>
    <definedName name="_ttt1">#REF!</definedName>
    <definedName name="_ttt2">#REF!</definedName>
    <definedName name="_vv1">#REF!</definedName>
    <definedName name="_vv2">#REF!</definedName>
    <definedName name="_vv3">[1]Суточная!$P$14</definedName>
    <definedName name="_vvv1">#REF!</definedName>
    <definedName name="_vvv2">#REF!</definedName>
    <definedName name="_vvv3">#REF!</definedName>
    <definedName name="_vvv4">#REF!</definedName>
    <definedName name="_vvv5">#REF!</definedName>
    <definedName name="_vvv6">#REF!</definedName>
    <definedName name="_vvv7">#REF!</definedName>
    <definedName name="_ww2">#REF!</definedName>
    <definedName name="_ww3">#REF!</definedName>
    <definedName name="_ww5">#REF!</definedName>
    <definedName name="_www1">#REF!</definedName>
    <definedName name="_www7">#REF!</definedName>
    <definedName name="_xlnm._FilterDatabase" localSheetId="9" hidden="1">'Форма 8.1.'!$A$10:$AD$529</definedName>
    <definedName name="cccc5">#REF!</definedName>
    <definedName name="ChiefAcc">#REF!</definedName>
    <definedName name="CompName">[2]Настр!$C$8</definedName>
    <definedName name="CompPeriod">[3]Настр!$C$13</definedName>
    <definedName name="crd1a">#REF!</definedName>
    <definedName name="crd1d">#REF!</definedName>
    <definedName name="crd2a">#REF!</definedName>
    <definedName name="crd2b">#REF!</definedName>
    <definedName name="crd2k">#REF!</definedName>
    <definedName name="crd3a">#REF!</definedName>
    <definedName name="crd3b">#REF!</definedName>
    <definedName name="crdf3">#REF!</definedName>
    <definedName name="days">[4]СУТТ!#REF!</definedName>
    <definedName name="daysBefore">[4]СУТТ!#REF!</definedName>
    <definedName name="daysLast">[4]СУТТ!#REF!</definedName>
    <definedName name="daysTotal">[4]СУТТ!#REF!</definedName>
    <definedName name="DirMainPrdCosts">'[5]Затр-ты янв'!$E$6:$O$9,'[5]Затр-ты янв'!$E$10:$O$10</definedName>
    <definedName name="End_of_p">'[6]Исх данные '!#REF!</definedName>
    <definedName name="FinDir">#REF!</definedName>
    <definedName name="GenDirec">#REF!</definedName>
    <definedName name="h">#REF!</definedName>
    <definedName name="half">[4]СУТТ!#REF!</definedName>
    <definedName name="k">#REF!</definedName>
    <definedName name="Lang">[7]Settings!$C$18</definedName>
    <definedName name="lastmonth">[4]СУТТ!#REF!</definedName>
    <definedName name="LegalForm">[2]Настр!$C$9</definedName>
    <definedName name="month">[4]СУТТ!#REF!</definedName>
    <definedName name="month13">[8]ПиУсвод!#REF!</definedName>
    <definedName name="njy1a">#REF!</definedName>
    <definedName name="njy1b">#REF!</definedName>
    <definedName name="njy2a">#REF!</definedName>
    <definedName name="njy2b">#REF!</definedName>
    <definedName name="njy2k">#REF!</definedName>
    <definedName name="njy3a">#REF!</definedName>
    <definedName name="njy3b">#REF!</definedName>
    <definedName name="njyy3">#REF!</definedName>
    <definedName name="Phase">'[6]Исх данные '!$D$9</definedName>
    <definedName name="Place">[2]Настр!$C$10</definedName>
    <definedName name="quarter">[4]СУТТ!#REF!</definedName>
    <definedName name="rebb3">#REF!</definedName>
    <definedName name="RecnPeriod">#REF!</definedName>
    <definedName name="red1a">#REF!</definedName>
    <definedName name="red1b">#REF!</definedName>
    <definedName name="red2a">#REF!</definedName>
    <definedName name="red2b">#REF!</definedName>
    <definedName name="red2k">#REF!</definedName>
    <definedName name="red3a">#REF!</definedName>
    <definedName name="red3b">#REF!</definedName>
    <definedName name="RepCurrency">[2]Настр!$C$14</definedName>
    <definedName name="RepDate">[2]Настр!$C$11</definedName>
    <definedName name="RepPeriod">[9]Настр!$C$12</definedName>
    <definedName name="Sale_pr_3_SNG">'[6]Исх данные '!#REF!</definedName>
    <definedName name="Sale_pr_4_SNG">'[6]Исх данные '!#REF!</definedName>
    <definedName name="Sale_pr_4_TN">'[6]Исх данные '!#REF!</definedName>
    <definedName name="Sale_pr_4_YNG">'[6]Исх данные '!#REF!</definedName>
    <definedName name="Start_of_p">'[6]Исх данные '!#REF!</definedName>
    <definedName name="TABLE" localSheetId="1">'Форма 1.3.'!#REF!</definedName>
    <definedName name="TABLE" localSheetId="3">'Форма 1.9.'!#REF!</definedName>
    <definedName name="TABLE" localSheetId="5">'Форма 3.1.'!#REF!</definedName>
    <definedName name="TABLE" localSheetId="4">'Форма 3.2.'!#REF!</definedName>
    <definedName name="TABLE" localSheetId="7">'Форма 4.1.'!#REF!</definedName>
    <definedName name="TABLE" localSheetId="8">'Форма 4.2.'!#REF!</definedName>
    <definedName name="TABLE" localSheetId="10">'Форма 8.3.'!#REF!</definedName>
    <definedName name="TABLE_2" localSheetId="1">'Форма 1.3.'!#REF!</definedName>
    <definedName name="TABLE_2" localSheetId="3">'Форма 1.9.'!#REF!</definedName>
    <definedName name="TABLE_2" localSheetId="5">'Форма 3.1.'!#REF!</definedName>
    <definedName name="TABLE_2" localSheetId="4">'Форма 3.2.'!#REF!</definedName>
    <definedName name="TABLE_2" localSheetId="7">'Форма 4.1.'!#REF!</definedName>
    <definedName name="TABLE_2" localSheetId="8">'Форма 4.2.'!#REF!</definedName>
    <definedName name="TABLE_2" localSheetId="10">'Форма 8.3.'!#REF!</definedName>
    <definedName name="textmonth">[4]СУТТ!#REF!</definedName>
    <definedName name="textyear">[4]СУТТ!#REF!</definedName>
    <definedName name="vvvv8">#REF!</definedName>
    <definedName name="vvvv9">[1]Суточная!$I$14</definedName>
    <definedName name="vvvvv">#REF!</definedName>
    <definedName name="wwww1">#REF!</definedName>
    <definedName name="year">[4]СУТТ!#REF!</definedName>
    <definedName name="Z_1E6714A0_D75D_11D5_99D9_00C0262DE032_.wvu.Cols" hidden="1">#REF!</definedName>
    <definedName name="Z_C84D2CA0_D764_11D5_8958_005022823A54_.wvu.PrintArea" hidden="1">#REF!</definedName>
    <definedName name="а1">[10]СНГДУ!$L$968</definedName>
    <definedName name="а2">[10]СНГДУ!$L$945</definedName>
    <definedName name="ав">[11]Материалы!#REF!</definedName>
    <definedName name="Автоматы">[12]Материалы!#REF!</definedName>
    <definedName name="АКП">[13]Настр!$C$14</definedName>
    <definedName name="АУП">[14]Настр!$C$9</definedName>
    <definedName name="б1">[10]СНГДУ!$L$975</definedName>
    <definedName name="б2">[10]СНГДУ!$L$961</definedName>
    <definedName name="б3">[15]СНГДУ!$L$961</definedName>
    <definedName name="_xlnm.Database">#REF!</definedName>
    <definedName name="бюджет">[16]Настр!$C$9</definedName>
    <definedName name="в">#REF!</definedName>
    <definedName name="В16">#REF!</definedName>
    <definedName name="ВЛ">[12]Материалы!#REF!</definedName>
    <definedName name="врзак">[17]ГАЗ_камаз!$L$9</definedName>
    <definedName name="врзак1">[17]ГАЗ_камаз!$N$9</definedName>
    <definedName name="врсл1">[17]ГАЗ_камаз!$N$10</definedName>
    <definedName name="врслив">[17]ГАЗ_камаз!$L$10</definedName>
    <definedName name="Вэ">#REF!</definedName>
    <definedName name="д">[18]Настр!$C$18</definedName>
    <definedName name="ДА">'[19]ПВС с Коэф'!$T$31</definedName>
    <definedName name="диз">#REF!</definedName>
    <definedName name="емк">[17]ГАЗ_камаз!$L$8</definedName>
    <definedName name="емк1">[17]ГАЗ_камаз!$N$8</definedName>
    <definedName name="ж">[20]Настр!$C$18</definedName>
    <definedName name="_xlnm.Print_Titles" localSheetId="7">'Форма 4.1.'!$9:$9</definedName>
    <definedName name="_xlnm.Print_Titles" localSheetId="10">'Форма 8.3.'!$8:$8</definedName>
    <definedName name="ипам">[12]Материалы!#REF!</definedName>
    <definedName name="Кв">#REF!</definedName>
    <definedName name="Кн">#REF!</definedName>
    <definedName name="Курс">#REF!</definedName>
    <definedName name="Лампы">[12]Материалы!#REF!</definedName>
    <definedName name="МВ">[12]Материалы!#REF!</definedName>
    <definedName name="Нал.">#REF!</definedName>
    <definedName name="НДС">#REF!</definedName>
    <definedName name="НДСд">#REF!</definedName>
    <definedName name="НДСдиск">#REF!</definedName>
    <definedName name="НДСк">#REF!</definedName>
    <definedName name="Ноя">#REF!</definedName>
    <definedName name="НПР">[21]СУТТ!#REF!</definedName>
    <definedName name="о">[22]Настр!$C$18</definedName>
    <definedName name="_xlnm.Print_Area" localSheetId="6">'Расчет Птпр'!$A$1:$D$18</definedName>
    <definedName name="_xlnm.Print_Area" localSheetId="1">'Форма 1.3.'!$A$1:$C$20</definedName>
    <definedName name="_xlnm.Print_Area" localSheetId="2">'Форма 1.7'!$A$1:$L$16</definedName>
    <definedName name="_xlnm.Print_Area" localSheetId="3">'Форма 1.9.'!$A$1:$D$23</definedName>
    <definedName name="_xlnm.Print_Area" localSheetId="5">'Форма 3.1.'!$A$1:$CZ$17</definedName>
    <definedName name="_xlnm.Print_Area" localSheetId="4">'Форма 3.2.'!$A$1:$CZ$17</definedName>
    <definedName name="_xlnm.Print_Area" localSheetId="7">'Форма 4.1.'!$A$1:$CZ$32</definedName>
    <definedName name="_xlnm.Print_Area" localSheetId="8">'Форма 4.2.'!$A$1:$C$21</definedName>
    <definedName name="_xlnm.Print_Area" localSheetId="9">'Форма 8.1.'!$A$1:$AA$529</definedName>
    <definedName name="_xlnm.Print_Area" localSheetId="10">'Форма 8.3.'!$A$1:$CX$20</definedName>
    <definedName name="_xlnm.Print_Area">#REF!</definedName>
    <definedName name="оп">[16]Настр!$C$8</definedName>
    <definedName name="Основная">'[23]ПВС с Коэф'!$T$31</definedName>
    <definedName name="п">[24]вед_потреблений!$AY$9:$AY$22</definedName>
    <definedName name="план">[25]Настр!$C$9</definedName>
    <definedName name="при">[26]Настр!$C$10</definedName>
    <definedName name="Продажи">#REF!</definedName>
    <definedName name="Прочие_активы">#REF!</definedName>
    <definedName name="Прочие_доходы__расходы">#REF!</definedName>
    <definedName name="Прочие_пассивы">#REF!</definedName>
    <definedName name="ПС">#REF!</definedName>
    <definedName name="Пэ">#REF!</definedName>
    <definedName name="Р">[12]Материалы!#REF!</definedName>
    <definedName name="раз2">[27]ГАЗ_камаз!$N$9</definedName>
    <definedName name="Рас">[27]ГАЗ_камаз!$L$9</definedName>
    <definedName name="Расп">[28]ГАЗ_камаз!$L$9</definedName>
    <definedName name="реестр">[16]Настр!$C$12</definedName>
    <definedName name="_xlnm.Recorder">#REF!</definedName>
    <definedName name="Рсрi">#REF!</definedName>
    <definedName name="св">[29]Настр!$C$18</definedName>
    <definedName name="скор">[17]ГАЗ_камаз!$L$7</definedName>
    <definedName name="скор1">[17]ГАЗ_камаз!$N$7</definedName>
    <definedName name="см">[29]Настр!$C$14</definedName>
    <definedName name="СН">#REF!</definedName>
    <definedName name="ссс">#REF!</definedName>
    <definedName name="ссс1">#REF!</definedName>
    <definedName name="ссс2">#REF!</definedName>
    <definedName name="ссс3">#REF!</definedName>
    <definedName name="Счета_к_получению">#REF!</definedName>
    <definedName name="Счета_к_уплате">#REF!</definedName>
    <definedName name="Тк">#REF!</definedName>
    <definedName name="тн">'[26]План счетов'!#REF!</definedName>
    <definedName name="Тр">[12]Материалы!#REF!</definedName>
    <definedName name="трп">[30]Настр!$C$8</definedName>
    <definedName name="ты">[13]Настр!$C$11</definedName>
    <definedName name="ф">[31]ПС!$E$4:$K$41</definedName>
    <definedName name="факт">[32]Настр!$C$11</definedName>
    <definedName name="ХХХ">#REF!</definedName>
    <definedName name="хххх">#REF!</definedName>
    <definedName name="ц">[33]вед_потреблений!$AY$9:$AY$22</definedName>
    <definedName name="ц1">#REF!</definedName>
    <definedName name="Цзак">#REF!</definedName>
    <definedName name="Цк">#REF!</definedName>
    <definedName name="Цэ">#REF!</definedName>
    <definedName name="щ">[22]Настр!$C$18</definedName>
    <definedName name="Щитки">[12]Материалы!#REF!</definedName>
    <definedName name="ЭСКОМ">'[34]План счетов'!#REF!</definedName>
    <definedName name="юж.черем">[15]СНГДУ!$L$975</definedName>
    <definedName name="я">[27]ГАЗ_камаз!$N$10</definedName>
    <definedName name="яма">#REF!</definedName>
  </definedNames>
  <calcPr calcId="152511"/>
</workbook>
</file>

<file path=xl/calcChain.xml><?xml version="1.0" encoding="utf-8"?>
<calcChain xmlns="http://schemas.openxmlformats.org/spreadsheetml/2006/main">
  <c r="BX21" i="6" l="1"/>
  <c r="BX20" i="6"/>
  <c r="AW9" i="8" l="1"/>
  <c r="I523" i="12" l="1"/>
  <c r="AB369" i="12"/>
  <c r="AC249" i="12" l="1"/>
  <c r="AC11" i="12"/>
  <c r="AB249" i="12"/>
  <c r="AB125" i="12" l="1"/>
  <c r="BX17" i="6" l="1"/>
  <c r="AD524" i="12" l="1"/>
  <c r="C12" i="7" l="1"/>
  <c r="AB72" i="12"/>
  <c r="AB83" i="12" l="1"/>
  <c r="AB192" i="12"/>
  <c r="AB11" i="12" l="1"/>
  <c r="A22" i="11" l="1"/>
  <c r="A4" i="11"/>
  <c r="C16" i="7" l="1"/>
  <c r="C14" i="7"/>
  <c r="C17" i="7" s="1"/>
  <c r="C19" i="7"/>
  <c r="D15" i="23"/>
  <c r="A19" i="7"/>
  <c r="D17" i="26"/>
  <c r="A17" i="26"/>
  <c r="D12" i="26"/>
  <c r="D11" i="26"/>
  <c r="D9" i="26"/>
  <c r="D8" i="26"/>
  <c r="D10" i="26" s="1"/>
  <c r="I525" i="12"/>
  <c r="AD520" i="12"/>
  <c r="AC520" i="12"/>
  <c r="AD519" i="12"/>
  <c r="AC519" i="12"/>
  <c r="AD518" i="12"/>
  <c r="AC518" i="12"/>
  <c r="AD517" i="12"/>
  <c r="AC517" i="12"/>
  <c r="AD516" i="12"/>
  <c r="AC516" i="12"/>
  <c r="AD515" i="12"/>
  <c r="AC515" i="12"/>
  <c r="AD514" i="12"/>
  <c r="AC514" i="12"/>
  <c r="AD513" i="12"/>
  <c r="AC513" i="12"/>
  <c r="AD512" i="12"/>
  <c r="AC512" i="12"/>
  <c r="AD511" i="12"/>
  <c r="AC511" i="12"/>
  <c r="AD510" i="12"/>
  <c r="AC510" i="12"/>
  <c r="AD509" i="12"/>
  <c r="AC509" i="12"/>
  <c r="AD508" i="12"/>
  <c r="AC508" i="12"/>
  <c r="AD507" i="12"/>
  <c r="AC507" i="12"/>
  <c r="AD506" i="12"/>
  <c r="AC506" i="12"/>
  <c r="AD505" i="12"/>
  <c r="AC505" i="12"/>
  <c r="AD504" i="12"/>
  <c r="AC504" i="12"/>
  <c r="AD503" i="12"/>
  <c r="AC503" i="12"/>
  <c r="AD502" i="12"/>
  <c r="AC502" i="12"/>
  <c r="AD501" i="12"/>
  <c r="AC501" i="12"/>
  <c r="AD500" i="12"/>
  <c r="AC500" i="12"/>
  <c r="AD499" i="12"/>
  <c r="AC499" i="12"/>
  <c r="AD498" i="12"/>
  <c r="AC498" i="12"/>
  <c r="AD497" i="12"/>
  <c r="AC497" i="12"/>
  <c r="AD496" i="12"/>
  <c r="AC496" i="12"/>
  <c r="AD495" i="12"/>
  <c r="AC495" i="12"/>
  <c r="AD494" i="12"/>
  <c r="AC494" i="12"/>
  <c r="AD493" i="12"/>
  <c r="AC493" i="12"/>
  <c r="AD492" i="12"/>
  <c r="AC492" i="12"/>
  <c r="AD491" i="12"/>
  <c r="AC491" i="12"/>
  <c r="AD490" i="12"/>
  <c r="AC490" i="12"/>
  <c r="AD489" i="12"/>
  <c r="AC489" i="12"/>
  <c r="AD488" i="12"/>
  <c r="AC488" i="12"/>
  <c r="AD487" i="12"/>
  <c r="AC487" i="12"/>
  <c r="AD486" i="12"/>
  <c r="AC486" i="12"/>
  <c r="AD485" i="12"/>
  <c r="AC485" i="12"/>
  <c r="AD484" i="12"/>
  <c r="AC484" i="12"/>
  <c r="AD483" i="12"/>
  <c r="AC483" i="12"/>
  <c r="AD482" i="12"/>
  <c r="AC482" i="12"/>
  <c r="AD481" i="12"/>
  <c r="AC481" i="12"/>
  <c r="AD480" i="12"/>
  <c r="AC480" i="12"/>
  <c r="AD479" i="12"/>
  <c r="AC479" i="12"/>
  <c r="AD478" i="12"/>
  <c r="AC478" i="12"/>
  <c r="AD477" i="12"/>
  <c r="AC477" i="12"/>
  <c r="AD476" i="12"/>
  <c r="AC476" i="12"/>
  <c r="AD475" i="12"/>
  <c r="AC475" i="12"/>
  <c r="AD474" i="12"/>
  <c r="AC474" i="12"/>
  <c r="AD473" i="12"/>
  <c r="AC473" i="12"/>
  <c r="AD472" i="12"/>
  <c r="AC472" i="12"/>
  <c r="AD471" i="12"/>
  <c r="AC471" i="12"/>
  <c r="AD470" i="12"/>
  <c r="AC470" i="12"/>
  <c r="AD469" i="12"/>
  <c r="AC469" i="12"/>
  <c r="AD468" i="12"/>
  <c r="AC468" i="12"/>
  <c r="AD467" i="12"/>
  <c r="AC467" i="12"/>
  <c r="AD466" i="12"/>
  <c r="AC466" i="12"/>
  <c r="AD465" i="12"/>
  <c r="AC465" i="12"/>
  <c r="AD464" i="12"/>
  <c r="AC464" i="12"/>
  <c r="AD463" i="12"/>
  <c r="AC463" i="12"/>
  <c r="AD462" i="12"/>
  <c r="AC462" i="12"/>
  <c r="AD461" i="12"/>
  <c r="AC461" i="12"/>
  <c r="AD460" i="12"/>
  <c r="AC460" i="12"/>
  <c r="AD459" i="12"/>
  <c r="AC459" i="12"/>
  <c r="AD458" i="12"/>
  <c r="AC458" i="12"/>
  <c r="AD457" i="12"/>
  <c r="AC457" i="12"/>
  <c r="AD456" i="12"/>
  <c r="AC456" i="12"/>
  <c r="AD455" i="12"/>
  <c r="AC455" i="12"/>
  <c r="AD454" i="12"/>
  <c r="AC454" i="12"/>
  <c r="AD453" i="12"/>
  <c r="AC453" i="12"/>
  <c r="AD452" i="12"/>
  <c r="AC452" i="12"/>
  <c r="AD451" i="12"/>
  <c r="AC451" i="12"/>
  <c r="AD450" i="12"/>
  <c r="AC450" i="12"/>
  <c r="AD449" i="12"/>
  <c r="AC449" i="12"/>
  <c r="AD448" i="12"/>
  <c r="AC448" i="12"/>
  <c r="AD447" i="12"/>
  <c r="AC447" i="12"/>
  <c r="AD446" i="12"/>
  <c r="AC446" i="12"/>
  <c r="AD445" i="12"/>
  <c r="AC445" i="12"/>
  <c r="AD444" i="12"/>
  <c r="AC444" i="12"/>
  <c r="AD443" i="12"/>
  <c r="AC443" i="12"/>
  <c r="AD442" i="12"/>
  <c r="AC442" i="12"/>
  <c r="AD441" i="12"/>
  <c r="AC441" i="12"/>
  <c r="AD440" i="12"/>
  <c r="AC440" i="12"/>
  <c r="AD439" i="12"/>
  <c r="AC439" i="12"/>
  <c r="AD438" i="12"/>
  <c r="AC438" i="12"/>
  <c r="AD437" i="12"/>
  <c r="AC437" i="12"/>
  <c r="AD436" i="12"/>
  <c r="AC436" i="12"/>
  <c r="AD435" i="12"/>
  <c r="AC435" i="12"/>
  <c r="AD434" i="12"/>
  <c r="AC434" i="12"/>
  <c r="AD433" i="12"/>
  <c r="AC433" i="12"/>
  <c r="AD432" i="12"/>
  <c r="AC432" i="12"/>
  <c r="AD431" i="12"/>
  <c r="AC431" i="12"/>
  <c r="AD430" i="12"/>
  <c r="AC430" i="12"/>
  <c r="AD429" i="12"/>
  <c r="AC429" i="12"/>
  <c r="AD428" i="12"/>
  <c r="AC428" i="12"/>
  <c r="AD427" i="12"/>
  <c r="AC427" i="12"/>
  <c r="AD426" i="12"/>
  <c r="AC426" i="12"/>
  <c r="AD425" i="12"/>
  <c r="AC425" i="12"/>
  <c r="AD424" i="12"/>
  <c r="AC424" i="12"/>
  <c r="AD423" i="12"/>
  <c r="AC423" i="12"/>
  <c r="AD422" i="12"/>
  <c r="AC422" i="12"/>
  <c r="AD421" i="12"/>
  <c r="AC421" i="12"/>
  <c r="AD420" i="12"/>
  <c r="AC420" i="12"/>
  <c r="AD419" i="12"/>
  <c r="AC419" i="12"/>
  <c r="AD418" i="12"/>
  <c r="AC418" i="12"/>
  <c r="AD417" i="12"/>
  <c r="AC417" i="12"/>
  <c r="AD416" i="12"/>
  <c r="AC416" i="12"/>
  <c r="AD415" i="12"/>
  <c r="AC415" i="12"/>
  <c r="AD414" i="12"/>
  <c r="AC414" i="12"/>
  <c r="AD413" i="12"/>
  <c r="AC413" i="12"/>
  <c r="AD412" i="12"/>
  <c r="AC412" i="12"/>
  <c r="AD411" i="12"/>
  <c r="AC411" i="12"/>
  <c r="AD410" i="12"/>
  <c r="AC410" i="12"/>
  <c r="AD409" i="12"/>
  <c r="AC409" i="12"/>
  <c r="AD408" i="12"/>
  <c r="AC408" i="12"/>
  <c r="AD407" i="12"/>
  <c r="AC407" i="12"/>
  <c r="AD406" i="12"/>
  <c r="AC406" i="12"/>
  <c r="AD405" i="12"/>
  <c r="AC405" i="12"/>
  <c r="AD404" i="12"/>
  <c r="AC404" i="12"/>
  <c r="AD403" i="12"/>
  <c r="AC403" i="12"/>
  <c r="AD402" i="12"/>
  <c r="AC402" i="12"/>
  <c r="AD401" i="12"/>
  <c r="AC401" i="12"/>
  <c r="AD400" i="12"/>
  <c r="AC400" i="12"/>
  <c r="AD399" i="12"/>
  <c r="AC399" i="12"/>
  <c r="AD398" i="12"/>
  <c r="AC398" i="12"/>
  <c r="AD397" i="12"/>
  <c r="AC397" i="12"/>
  <c r="AD396" i="12"/>
  <c r="AC396" i="12"/>
  <c r="AD395" i="12"/>
  <c r="AC395" i="12"/>
  <c r="AD394" i="12"/>
  <c r="AC394" i="12"/>
  <c r="AD393" i="12"/>
  <c r="AC393" i="12"/>
  <c r="AD392" i="12"/>
  <c r="AC392" i="12"/>
  <c r="AD391" i="12"/>
  <c r="AC391" i="12"/>
  <c r="AD390" i="12"/>
  <c r="AC390" i="12"/>
  <c r="AD389" i="12"/>
  <c r="AC389" i="12"/>
  <c r="AD388" i="12"/>
  <c r="AC388" i="12"/>
  <c r="AD387" i="12"/>
  <c r="AC387" i="12"/>
  <c r="AD386" i="12"/>
  <c r="AC386" i="12"/>
  <c r="AD385" i="12"/>
  <c r="AC385" i="12"/>
  <c r="AD384" i="12"/>
  <c r="AC384" i="12"/>
  <c r="AD383" i="12"/>
  <c r="AC383" i="12"/>
  <c r="AD382" i="12"/>
  <c r="AC382" i="12"/>
  <c r="AD381" i="12"/>
  <c r="AC381" i="12"/>
  <c r="AD380" i="12"/>
  <c r="AC380" i="12"/>
  <c r="AD379" i="12"/>
  <c r="AC379" i="12"/>
  <c r="AD378" i="12"/>
  <c r="AC378" i="12"/>
  <c r="AD377" i="12"/>
  <c r="AC377" i="12"/>
  <c r="AD376" i="12"/>
  <c r="AC376" i="12"/>
  <c r="AD375" i="12"/>
  <c r="AC375" i="12"/>
  <c r="AD374" i="12"/>
  <c r="AC374" i="12"/>
  <c r="AD373" i="12"/>
  <c r="AC373" i="12"/>
  <c r="AD372" i="12"/>
  <c r="AC372" i="12"/>
  <c r="AD371" i="12"/>
  <c r="AC371" i="12"/>
  <c r="AD370" i="12"/>
  <c r="AC370" i="12"/>
  <c r="AD369" i="12"/>
  <c r="AC369" i="12"/>
  <c r="AD368" i="12"/>
  <c r="AC368" i="12"/>
  <c r="AD367" i="12"/>
  <c r="AC367" i="12"/>
  <c r="AD366" i="12"/>
  <c r="AC366" i="12"/>
  <c r="AD365" i="12"/>
  <c r="AC365" i="12"/>
  <c r="AD364" i="12"/>
  <c r="AC364" i="12"/>
  <c r="AD363" i="12"/>
  <c r="AC363" i="12"/>
  <c r="AD362" i="12"/>
  <c r="AC362" i="12"/>
  <c r="AD361" i="12"/>
  <c r="AC361" i="12"/>
  <c r="AD360" i="12"/>
  <c r="AC360" i="12"/>
  <c r="AD359" i="12"/>
  <c r="AC359" i="12"/>
  <c r="AD358" i="12"/>
  <c r="AC358" i="12"/>
  <c r="AD357" i="12"/>
  <c r="AC357" i="12"/>
  <c r="AD356" i="12"/>
  <c r="AC356" i="12"/>
  <c r="AD355" i="12"/>
  <c r="AC355" i="12"/>
  <c r="AD354" i="12"/>
  <c r="AC354" i="12"/>
  <c r="AD353" i="12"/>
  <c r="AC353" i="12"/>
  <c r="AD352" i="12"/>
  <c r="AC352" i="12"/>
  <c r="AD351" i="12"/>
  <c r="AC351" i="12"/>
  <c r="AD350" i="12"/>
  <c r="AC350" i="12"/>
  <c r="AD349" i="12"/>
  <c r="AC349" i="12"/>
  <c r="AD348" i="12"/>
  <c r="AC348" i="12"/>
  <c r="AD347" i="12"/>
  <c r="AC347" i="12"/>
  <c r="AD346" i="12"/>
  <c r="AC346" i="12"/>
  <c r="AD345" i="12"/>
  <c r="AC345" i="12"/>
  <c r="AD344" i="12"/>
  <c r="AC344" i="12"/>
  <c r="AD343" i="12"/>
  <c r="AC343" i="12"/>
  <c r="AD342" i="12"/>
  <c r="AC342" i="12"/>
  <c r="AD341" i="12"/>
  <c r="AC341" i="12"/>
  <c r="AD340" i="12"/>
  <c r="AC340" i="12"/>
  <c r="AD339" i="12"/>
  <c r="AC339" i="12"/>
  <c r="AD338" i="12"/>
  <c r="AC338" i="12"/>
  <c r="AD337" i="12"/>
  <c r="AC337" i="12"/>
  <c r="AD336" i="12"/>
  <c r="AC336" i="12"/>
  <c r="AD335" i="12"/>
  <c r="AC335" i="12"/>
  <c r="AD334" i="12"/>
  <c r="AC334" i="12"/>
  <c r="AD333" i="12"/>
  <c r="AC333" i="12"/>
  <c r="AD332" i="12"/>
  <c r="AC332" i="12"/>
  <c r="AD331" i="12"/>
  <c r="AC331" i="12"/>
  <c r="AD330" i="12"/>
  <c r="AC330" i="12"/>
  <c r="AD329" i="12"/>
  <c r="AC329" i="12"/>
  <c r="AD328" i="12"/>
  <c r="AC328" i="12"/>
  <c r="AD327" i="12"/>
  <c r="AC327" i="12"/>
  <c r="AD326" i="12"/>
  <c r="AC326" i="12"/>
  <c r="AD325" i="12"/>
  <c r="AC325" i="12"/>
  <c r="AD324" i="12"/>
  <c r="AC324" i="12"/>
  <c r="AD323" i="12"/>
  <c r="AC323" i="12"/>
  <c r="AD322" i="12"/>
  <c r="AC322" i="12"/>
  <c r="AD321" i="12"/>
  <c r="AC321" i="12"/>
  <c r="AD320" i="12"/>
  <c r="AC320" i="12"/>
  <c r="AD319" i="12"/>
  <c r="AC319" i="12"/>
  <c r="AD318" i="12"/>
  <c r="AC318" i="12"/>
  <c r="AD317" i="12"/>
  <c r="AC317" i="12"/>
  <c r="AD316" i="12"/>
  <c r="AC316" i="12"/>
  <c r="AD315" i="12"/>
  <c r="AC315" i="12"/>
  <c r="AD314" i="12"/>
  <c r="AC314" i="12"/>
  <c r="AD313" i="12"/>
  <c r="AC313" i="12"/>
  <c r="AD312" i="12"/>
  <c r="AC312" i="12"/>
  <c r="AD311" i="12"/>
  <c r="AC311" i="12"/>
  <c r="AD310" i="12"/>
  <c r="AC310" i="12"/>
  <c r="AD309" i="12"/>
  <c r="AC309" i="12"/>
  <c r="AD308" i="12"/>
  <c r="AC308" i="12"/>
  <c r="AD307" i="12"/>
  <c r="AC307" i="12"/>
  <c r="AD306" i="12"/>
  <c r="AC306" i="12"/>
  <c r="AD305" i="12"/>
  <c r="AC305" i="12"/>
  <c r="AD304" i="12"/>
  <c r="AC304" i="12"/>
  <c r="AD303" i="12"/>
  <c r="AC303" i="12"/>
  <c r="AD302" i="12"/>
  <c r="AC302" i="12"/>
  <c r="AD301" i="12"/>
  <c r="AC301" i="12"/>
  <c r="AD300" i="12"/>
  <c r="AC300" i="12"/>
  <c r="AD299" i="12"/>
  <c r="AC299" i="12"/>
  <c r="AD298" i="12"/>
  <c r="AC298" i="12"/>
  <c r="AD297" i="12"/>
  <c r="AC297" i="12"/>
  <c r="AD296" i="12"/>
  <c r="AC296" i="12"/>
  <c r="AD295" i="12"/>
  <c r="AC295" i="12"/>
  <c r="AD294" i="12"/>
  <c r="AC294" i="12"/>
  <c r="AD293" i="12"/>
  <c r="AC293" i="12"/>
  <c r="AD292" i="12"/>
  <c r="AC292" i="12"/>
  <c r="AD291" i="12"/>
  <c r="AC291" i="12"/>
  <c r="AD290" i="12"/>
  <c r="AC290" i="12"/>
  <c r="AD289" i="12"/>
  <c r="AC289" i="12"/>
  <c r="AD288" i="12"/>
  <c r="AC288" i="12"/>
  <c r="AD287" i="12"/>
  <c r="AC287" i="12"/>
  <c r="AD286" i="12"/>
  <c r="AC286" i="12"/>
  <c r="AD285" i="12"/>
  <c r="AC285" i="12"/>
  <c r="AD284" i="12"/>
  <c r="AC284" i="12"/>
  <c r="AD283" i="12"/>
  <c r="AC283" i="12"/>
  <c r="AD282" i="12"/>
  <c r="AC282" i="12"/>
  <c r="AD281" i="12"/>
  <c r="AC281" i="12"/>
  <c r="AD280" i="12"/>
  <c r="AC280" i="12"/>
  <c r="AD279" i="12"/>
  <c r="AC279" i="12"/>
  <c r="AD278" i="12"/>
  <c r="AC278" i="12"/>
  <c r="AD277" i="12"/>
  <c r="AC277" i="12"/>
  <c r="AD276" i="12"/>
  <c r="AC276" i="12"/>
  <c r="AD275" i="12"/>
  <c r="AC275" i="12"/>
  <c r="AD274" i="12"/>
  <c r="AC274" i="12"/>
  <c r="AD273" i="12"/>
  <c r="AC273" i="12"/>
  <c r="AD272" i="12"/>
  <c r="AC272" i="12"/>
  <c r="AD271" i="12"/>
  <c r="AC271" i="12"/>
  <c r="AD270" i="12"/>
  <c r="AC270" i="12"/>
  <c r="AD269" i="12"/>
  <c r="AC269" i="12"/>
  <c r="AD268" i="12"/>
  <c r="AC268" i="12"/>
  <c r="AD267" i="12"/>
  <c r="AC267" i="12"/>
  <c r="AD266" i="12"/>
  <c r="AC266" i="12"/>
  <c r="AD265" i="12"/>
  <c r="AC265" i="12"/>
  <c r="AD264" i="12"/>
  <c r="AC264" i="12"/>
  <c r="AD263" i="12"/>
  <c r="AC263" i="12"/>
  <c r="AD262" i="12"/>
  <c r="AC262" i="12"/>
  <c r="AD261" i="12"/>
  <c r="AC261" i="12"/>
  <c r="AD260" i="12"/>
  <c r="AC260" i="12"/>
  <c r="AD259" i="12"/>
  <c r="AC259" i="12"/>
  <c r="AD258" i="12"/>
  <c r="AC258" i="12"/>
  <c r="AD257" i="12"/>
  <c r="AC257" i="12"/>
  <c r="AD256" i="12"/>
  <c r="AC256" i="12"/>
  <c r="AD255" i="12"/>
  <c r="AC255" i="12"/>
  <c r="AD254" i="12"/>
  <c r="AC254" i="12"/>
  <c r="AD253" i="12"/>
  <c r="AC253" i="12"/>
  <c r="AD252" i="12"/>
  <c r="AC252" i="12"/>
  <c r="AD251" i="12"/>
  <c r="AC251" i="12"/>
  <c r="AD250" i="12"/>
  <c r="AC250" i="12"/>
  <c r="AD249" i="12"/>
  <c r="AD248" i="12"/>
  <c r="AC248" i="12"/>
  <c r="AD247" i="12"/>
  <c r="AC247" i="12"/>
  <c r="AD246" i="12"/>
  <c r="AC246" i="12"/>
  <c r="AD245" i="12"/>
  <c r="AC245" i="12"/>
  <c r="AD244" i="12"/>
  <c r="AC244" i="12"/>
  <c r="AD243" i="12"/>
  <c r="AC243" i="12"/>
  <c r="AD242" i="12"/>
  <c r="AC242" i="12"/>
  <c r="AD241" i="12"/>
  <c r="AC241" i="12"/>
  <c r="AD240" i="12"/>
  <c r="AC240" i="12"/>
  <c r="AD239" i="12"/>
  <c r="AC239" i="12"/>
  <c r="AD238" i="12"/>
  <c r="AC238" i="12"/>
  <c r="AD237" i="12"/>
  <c r="AC237" i="12"/>
  <c r="AD236" i="12"/>
  <c r="AC236" i="12"/>
  <c r="AD235" i="12"/>
  <c r="AC235" i="12"/>
  <c r="AD234" i="12"/>
  <c r="AC234" i="12"/>
  <c r="AD233" i="12"/>
  <c r="AC233" i="12"/>
  <c r="AD232" i="12"/>
  <c r="AC232" i="12"/>
  <c r="AD231" i="12"/>
  <c r="AC231" i="12"/>
  <c r="AD230" i="12"/>
  <c r="AC230" i="12"/>
  <c r="AD229" i="12"/>
  <c r="AC229" i="12"/>
  <c r="AD228" i="12"/>
  <c r="AC228" i="12"/>
  <c r="AD227" i="12"/>
  <c r="AC227" i="12"/>
  <c r="AD226" i="12"/>
  <c r="AC226" i="12"/>
  <c r="AD225" i="12"/>
  <c r="AC225" i="12"/>
  <c r="AD224" i="12"/>
  <c r="AC224" i="12"/>
  <c r="AD223" i="12"/>
  <c r="AC223" i="12"/>
  <c r="AD222" i="12"/>
  <c r="AC222" i="12"/>
  <c r="AD221" i="12"/>
  <c r="AC221" i="12"/>
  <c r="AD220" i="12"/>
  <c r="AC220" i="12"/>
  <c r="AD219" i="12"/>
  <c r="AC219" i="12"/>
  <c r="AD218" i="12"/>
  <c r="AC218" i="12"/>
  <c r="AD217" i="12"/>
  <c r="AC217" i="12"/>
  <c r="AD216" i="12"/>
  <c r="AC216" i="12"/>
  <c r="AD215" i="12"/>
  <c r="AC215" i="12"/>
  <c r="AD214" i="12"/>
  <c r="AC214" i="12"/>
  <c r="AD213" i="12"/>
  <c r="AC213" i="12"/>
  <c r="AD212" i="12"/>
  <c r="AC212" i="12"/>
  <c r="AD211" i="12"/>
  <c r="AC211" i="12"/>
  <c r="AD210" i="12"/>
  <c r="AC210" i="12"/>
  <c r="AD209" i="12"/>
  <c r="AC209" i="12"/>
  <c r="AD208" i="12"/>
  <c r="AC208" i="12"/>
  <c r="AD207" i="12"/>
  <c r="AC207" i="12"/>
  <c r="AD206" i="12"/>
  <c r="AC206" i="12"/>
  <c r="AD205" i="12"/>
  <c r="AC205" i="12"/>
  <c r="AD204" i="12"/>
  <c r="AC204" i="12"/>
  <c r="AD203" i="12"/>
  <c r="AC203" i="12"/>
  <c r="AD202" i="12"/>
  <c r="AC202" i="12"/>
  <c r="AD201" i="12"/>
  <c r="AC201" i="12"/>
  <c r="AD200" i="12"/>
  <c r="AC200" i="12"/>
  <c r="AD199" i="12"/>
  <c r="AC199" i="12"/>
  <c r="AD198" i="12"/>
  <c r="AC198" i="12"/>
  <c r="AD197" i="12"/>
  <c r="AC197" i="12"/>
  <c r="AD196" i="12"/>
  <c r="AC196" i="12"/>
  <c r="AD195" i="12"/>
  <c r="AC195" i="12"/>
  <c r="AD194" i="12"/>
  <c r="AC194" i="12"/>
  <c r="AD193" i="12"/>
  <c r="AC193" i="12"/>
  <c r="AD192" i="12"/>
  <c r="AC192" i="12"/>
  <c r="AD191" i="12"/>
  <c r="AC191" i="12"/>
  <c r="AD190" i="12"/>
  <c r="AC190" i="12"/>
  <c r="AD189" i="12"/>
  <c r="AC189" i="12"/>
  <c r="AD188" i="12"/>
  <c r="AC188" i="12"/>
  <c r="AD187" i="12"/>
  <c r="AC187" i="12"/>
  <c r="AD186" i="12"/>
  <c r="AC186" i="12"/>
  <c r="AD185" i="12"/>
  <c r="AC185" i="12"/>
  <c r="AD184" i="12"/>
  <c r="AC184" i="12"/>
  <c r="AD183" i="12"/>
  <c r="AC183" i="12"/>
  <c r="AD182" i="12"/>
  <c r="AC182" i="12"/>
  <c r="AD181" i="12"/>
  <c r="AC181" i="12"/>
  <c r="AD180" i="12"/>
  <c r="AC180" i="12"/>
  <c r="AD179" i="12"/>
  <c r="AC179" i="12"/>
  <c r="AD178" i="12"/>
  <c r="AC178" i="12"/>
  <c r="AD177" i="12"/>
  <c r="AC177" i="12"/>
  <c r="AD176" i="12"/>
  <c r="AC176" i="12"/>
  <c r="AD175" i="12"/>
  <c r="AC175" i="12"/>
  <c r="AD174" i="12"/>
  <c r="AC174" i="12"/>
  <c r="AD173" i="12"/>
  <c r="AC173" i="12"/>
  <c r="AD172" i="12"/>
  <c r="AC172" i="12"/>
  <c r="AD171" i="12"/>
  <c r="AC171" i="12"/>
  <c r="AD170" i="12"/>
  <c r="AC170" i="12"/>
  <c r="AD169" i="12"/>
  <c r="AC169" i="12"/>
  <c r="AD168" i="12"/>
  <c r="AC168" i="12"/>
  <c r="AD167" i="12"/>
  <c r="AC167" i="12"/>
  <c r="AD166" i="12"/>
  <c r="AC166" i="12"/>
  <c r="AD165" i="12"/>
  <c r="AC165" i="12"/>
  <c r="AD164" i="12"/>
  <c r="AC164" i="12"/>
  <c r="AD163" i="12"/>
  <c r="AC163" i="12"/>
  <c r="AD162" i="12"/>
  <c r="AC162" i="12"/>
  <c r="AD161" i="12"/>
  <c r="AC161" i="12"/>
  <c r="AD160" i="12"/>
  <c r="AC160" i="12"/>
  <c r="AD159" i="12"/>
  <c r="AC159" i="12"/>
  <c r="AD158" i="12"/>
  <c r="AC158" i="12"/>
  <c r="AD157" i="12"/>
  <c r="AC157" i="12"/>
  <c r="AD156" i="12"/>
  <c r="AC156" i="12"/>
  <c r="AD155" i="12"/>
  <c r="AC155" i="12"/>
  <c r="AD154" i="12"/>
  <c r="AC154" i="12"/>
  <c r="AD153" i="12"/>
  <c r="AC153" i="12"/>
  <c r="AD152" i="12"/>
  <c r="AC152" i="12"/>
  <c r="AD151" i="12"/>
  <c r="AC151" i="12"/>
  <c r="AD150" i="12"/>
  <c r="AC150" i="12"/>
  <c r="AD149" i="12"/>
  <c r="AC149" i="12"/>
  <c r="AD148" i="12"/>
  <c r="AC148" i="12"/>
  <c r="AD147" i="12"/>
  <c r="AC147" i="12"/>
  <c r="AD146" i="12"/>
  <c r="AC146" i="12"/>
  <c r="AD145" i="12"/>
  <c r="AC145" i="12"/>
  <c r="AD144" i="12"/>
  <c r="AC144" i="12"/>
  <c r="AD143" i="12"/>
  <c r="AC143" i="12"/>
  <c r="AD142" i="12"/>
  <c r="AC142" i="12"/>
  <c r="AD141" i="12"/>
  <c r="AC141" i="12"/>
  <c r="AD140" i="12"/>
  <c r="AC140" i="12"/>
  <c r="AD139" i="12"/>
  <c r="AC139" i="12"/>
  <c r="AD138" i="12"/>
  <c r="AC138" i="12"/>
  <c r="AD137" i="12"/>
  <c r="AC137" i="12"/>
  <c r="AD136" i="12"/>
  <c r="AC136" i="12"/>
  <c r="AD135" i="12"/>
  <c r="AC135" i="12"/>
  <c r="AD134" i="12"/>
  <c r="AC134" i="12"/>
  <c r="AD133" i="12"/>
  <c r="AC133" i="12"/>
  <c r="AD132" i="12"/>
  <c r="AC132" i="12"/>
  <c r="AD131" i="12"/>
  <c r="AC131" i="12"/>
  <c r="AD130" i="12"/>
  <c r="AC130" i="12"/>
  <c r="AD129" i="12"/>
  <c r="AC129" i="12"/>
  <c r="AD128" i="12"/>
  <c r="AC128" i="12"/>
  <c r="AD127" i="12"/>
  <c r="AC127" i="12"/>
  <c r="AD126" i="12"/>
  <c r="AC126" i="12"/>
  <c r="AD125" i="12"/>
  <c r="AC125" i="12"/>
  <c r="AD124" i="12"/>
  <c r="AC124" i="12"/>
  <c r="AD123" i="12"/>
  <c r="AC123" i="12"/>
  <c r="AD122" i="12"/>
  <c r="AC122" i="12"/>
  <c r="AD121" i="12"/>
  <c r="AC121" i="12"/>
  <c r="AD120" i="12"/>
  <c r="AC120" i="12"/>
  <c r="AD119" i="12"/>
  <c r="AC119" i="12"/>
  <c r="AD118" i="12"/>
  <c r="AC118" i="12"/>
  <c r="AD117" i="12"/>
  <c r="AC117" i="12"/>
  <c r="AD116" i="12"/>
  <c r="AC116" i="12"/>
  <c r="AD115" i="12"/>
  <c r="AC115" i="12"/>
  <c r="AD114" i="12"/>
  <c r="AC114" i="12"/>
  <c r="AD113" i="12"/>
  <c r="AC113" i="12"/>
  <c r="AD112" i="12"/>
  <c r="AC112" i="12"/>
  <c r="AD111" i="12"/>
  <c r="AC111" i="12"/>
  <c r="AD110" i="12"/>
  <c r="AC110" i="12"/>
  <c r="AD109" i="12"/>
  <c r="AC109" i="12"/>
  <c r="AD108" i="12"/>
  <c r="AC108" i="12"/>
  <c r="AD107" i="12"/>
  <c r="AC107" i="12"/>
  <c r="AD106" i="12"/>
  <c r="AC106" i="12"/>
  <c r="AD105" i="12"/>
  <c r="AC105" i="12"/>
  <c r="AD104" i="12"/>
  <c r="AC104" i="12"/>
  <c r="AD103" i="12"/>
  <c r="AC103" i="12"/>
  <c r="AD102" i="12"/>
  <c r="AC102" i="12"/>
  <c r="AD101" i="12"/>
  <c r="AC101" i="12"/>
  <c r="AD100" i="12"/>
  <c r="AC100" i="12"/>
  <c r="AD99" i="12"/>
  <c r="AC99" i="12"/>
  <c r="AD98" i="12"/>
  <c r="AC98" i="12"/>
  <c r="AD97" i="12"/>
  <c r="AC97" i="12"/>
  <c r="AD96" i="12"/>
  <c r="AC96" i="12"/>
  <c r="AD95" i="12"/>
  <c r="AC95" i="12"/>
  <c r="AD94" i="12"/>
  <c r="AC94" i="12"/>
  <c r="AD93" i="12"/>
  <c r="AC93" i="12"/>
  <c r="AD92" i="12"/>
  <c r="AC92" i="12"/>
  <c r="AD91" i="12"/>
  <c r="AC91" i="12"/>
  <c r="AD90" i="12"/>
  <c r="AC90" i="12"/>
  <c r="AD89" i="12"/>
  <c r="AC89" i="12"/>
  <c r="AD88" i="12"/>
  <c r="AC88" i="12"/>
  <c r="AD87" i="12"/>
  <c r="AC87" i="12"/>
  <c r="AD86" i="12"/>
  <c r="AC86" i="12"/>
  <c r="AD85" i="12"/>
  <c r="AC85" i="12"/>
  <c r="AD84" i="12"/>
  <c r="AC84" i="12"/>
  <c r="AD83" i="12"/>
  <c r="AC83" i="12"/>
  <c r="AD82" i="12"/>
  <c r="AC82" i="12"/>
  <c r="AD81" i="12"/>
  <c r="AC81" i="12"/>
  <c r="AD80" i="12"/>
  <c r="AC80" i="12"/>
  <c r="AD79" i="12"/>
  <c r="AC79" i="12"/>
  <c r="AD78" i="12"/>
  <c r="AC78" i="12"/>
  <c r="AD77" i="12"/>
  <c r="AC77" i="12"/>
  <c r="AD76" i="12"/>
  <c r="AC76" i="12"/>
  <c r="AD75" i="12"/>
  <c r="AC75" i="12"/>
  <c r="AD74" i="12"/>
  <c r="AC74" i="12"/>
  <c r="AD73" i="12"/>
  <c r="AC73" i="12"/>
  <c r="AD72" i="12"/>
  <c r="AC72" i="12"/>
  <c r="AD71" i="12"/>
  <c r="AC71" i="12"/>
  <c r="AD70" i="12"/>
  <c r="AC70" i="12"/>
  <c r="AD69" i="12"/>
  <c r="AC69" i="12"/>
  <c r="AD68" i="12"/>
  <c r="AC68" i="12"/>
  <c r="AD67" i="12"/>
  <c r="AC67" i="12"/>
  <c r="AD66" i="12"/>
  <c r="AC66" i="12"/>
  <c r="AD65" i="12"/>
  <c r="AC65" i="12"/>
  <c r="AD64" i="12"/>
  <c r="AC64" i="12"/>
  <c r="AD63" i="12"/>
  <c r="AC63" i="12"/>
  <c r="AD62" i="12"/>
  <c r="AC62" i="12"/>
  <c r="AD61" i="12"/>
  <c r="AC61" i="12"/>
  <c r="AD60" i="12"/>
  <c r="AC60" i="12"/>
  <c r="AD59" i="12"/>
  <c r="AC59" i="12"/>
  <c r="AD58" i="12"/>
  <c r="AC58" i="12"/>
  <c r="AD57" i="12"/>
  <c r="AC57" i="12"/>
  <c r="AD56" i="12"/>
  <c r="AC56" i="12"/>
  <c r="AD55" i="12"/>
  <c r="AC55" i="12"/>
  <c r="AD54" i="12"/>
  <c r="AC54" i="12"/>
  <c r="AD53" i="12"/>
  <c r="AC53" i="12"/>
  <c r="AD52" i="12"/>
  <c r="AC52" i="12"/>
  <c r="AD51" i="12"/>
  <c r="AC51" i="12"/>
  <c r="AD50" i="12"/>
  <c r="AC50" i="12"/>
  <c r="AD49" i="12"/>
  <c r="AC49" i="12"/>
  <c r="AD48" i="12"/>
  <c r="AC48" i="12"/>
  <c r="AD47" i="12"/>
  <c r="AC47" i="12"/>
  <c r="AD46" i="12"/>
  <c r="AC46" i="12"/>
  <c r="AD45" i="12"/>
  <c r="AC45" i="12"/>
  <c r="AD44" i="12"/>
  <c r="AC44" i="12"/>
  <c r="AD43" i="12"/>
  <c r="AC43" i="12"/>
  <c r="AD42" i="12"/>
  <c r="AC42" i="12"/>
  <c r="AD41" i="12"/>
  <c r="AC41" i="12"/>
  <c r="AD40" i="12"/>
  <c r="AC40" i="12"/>
  <c r="AD39" i="12"/>
  <c r="AC39" i="12"/>
  <c r="AD38" i="12"/>
  <c r="AC38" i="12"/>
  <c r="AD37" i="12"/>
  <c r="AC37" i="12"/>
  <c r="AD36" i="12"/>
  <c r="AC36" i="12"/>
  <c r="AD35" i="12"/>
  <c r="AC35" i="12"/>
  <c r="AD34" i="12"/>
  <c r="AC34" i="12"/>
  <c r="AD33" i="12"/>
  <c r="AC33" i="12"/>
  <c r="AD32" i="12"/>
  <c r="AC32" i="12"/>
  <c r="AD31" i="12"/>
  <c r="AC31" i="12"/>
  <c r="AD30" i="12"/>
  <c r="AC30" i="12"/>
  <c r="AD29" i="12"/>
  <c r="AC29" i="12"/>
  <c r="AD28" i="12"/>
  <c r="AC28" i="12"/>
  <c r="AD27" i="12"/>
  <c r="AC27" i="12"/>
  <c r="AD26" i="12"/>
  <c r="AC26" i="12"/>
  <c r="AD25" i="12"/>
  <c r="AC25" i="12"/>
  <c r="AD24" i="12"/>
  <c r="AC24" i="12"/>
  <c r="AD23" i="12"/>
  <c r="AC23" i="12"/>
  <c r="AD22" i="12"/>
  <c r="AC22" i="12"/>
  <c r="AD21" i="12"/>
  <c r="AC21" i="12"/>
  <c r="AD20" i="12"/>
  <c r="AC20" i="12"/>
  <c r="AD19" i="12"/>
  <c r="AC19" i="12"/>
  <c r="AD18" i="12"/>
  <c r="AC18" i="12"/>
  <c r="AD17" i="12"/>
  <c r="AC17" i="12"/>
  <c r="AD16" i="12"/>
  <c r="AC16" i="12"/>
  <c r="AD15" i="12"/>
  <c r="AC15" i="12"/>
  <c r="AD14" i="12"/>
  <c r="AC14" i="12"/>
  <c r="AD13" i="12"/>
  <c r="AC13" i="12"/>
  <c r="AD12" i="12"/>
  <c r="AC12" i="12"/>
  <c r="AD11" i="12"/>
  <c r="AB520" i="12"/>
  <c r="AB519" i="12"/>
  <c r="AB518" i="12"/>
  <c r="AB517" i="12"/>
  <c r="AB516" i="12"/>
  <c r="AB515" i="12"/>
  <c r="AB514" i="12"/>
  <c r="AB513" i="12"/>
  <c r="AB512" i="12"/>
  <c r="AB511" i="12"/>
  <c r="AB510" i="12"/>
  <c r="AB509" i="12"/>
  <c r="AB508" i="12"/>
  <c r="AB507" i="12"/>
  <c r="AB506" i="12"/>
  <c r="AB505" i="12"/>
  <c r="AB504" i="12"/>
  <c r="AB503" i="12"/>
  <c r="AB502" i="12"/>
  <c r="AB501" i="12"/>
  <c r="AB500" i="12"/>
  <c r="AB499" i="12"/>
  <c r="AB498" i="12"/>
  <c r="AB497" i="12"/>
  <c r="AB496" i="12"/>
  <c r="AB495" i="12"/>
  <c r="AB494" i="12"/>
  <c r="AB493" i="12"/>
  <c r="AB492" i="12"/>
  <c r="AB491" i="12"/>
  <c r="AB490" i="12"/>
  <c r="AB489" i="12"/>
  <c r="AB488" i="12"/>
  <c r="AB487" i="12"/>
  <c r="AB486" i="12"/>
  <c r="AB485" i="12"/>
  <c r="AB484" i="12"/>
  <c r="AB483" i="12"/>
  <c r="AB482" i="12"/>
  <c r="AB481" i="12"/>
  <c r="AB480" i="12"/>
  <c r="AB479" i="12"/>
  <c r="AB478" i="12"/>
  <c r="AB477" i="12"/>
  <c r="AB476" i="12"/>
  <c r="AB475" i="12"/>
  <c r="AB474" i="12"/>
  <c r="AB473" i="12"/>
  <c r="AB472" i="12"/>
  <c r="AB471" i="12"/>
  <c r="AB470" i="12"/>
  <c r="AB469" i="12"/>
  <c r="AB468" i="12"/>
  <c r="AB467" i="12"/>
  <c r="AB466" i="12"/>
  <c r="AB465" i="12"/>
  <c r="AB464" i="12"/>
  <c r="AB463" i="12"/>
  <c r="AB462" i="12"/>
  <c r="AB461" i="12"/>
  <c r="AB460" i="12"/>
  <c r="AB459" i="12"/>
  <c r="AB458" i="12"/>
  <c r="AB457" i="12"/>
  <c r="AB456" i="12"/>
  <c r="AB455" i="12"/>
  <c r="AB454" i="12"/>
  <c r="AB453" i="12"/>
  <c r="AB452" i="12"/>
  <c r="AB451" i="12"/>
  <c r="AB450" i="12"/>
  <c r="AB449" i="12"/>
  <c r="AB448" i="12"/>
  <c r="AB447" i="12"/>
  <c r="AB446" i="12"/>
  <c r="AB445" i="12"/>
  <c r="AB444" i="12"/>
  <c r="AB443" i="12"/>
  <c r="AB442" i="12"/>
  <c r="AB441" i="12"/>
  <c r="AB440" i="12"/>
  <c r="AB439" i="12"/>
  <c r="AB438" i="12"/>
  <c r="AB437" i="12"/>
  <c r="AB436" i="12"/>
  <c r="AB435" i="12"/>
  <c r="AB434" i="12"/>
  <c r="AB433" i="12"/>
  <c r="AB432" i="12"/>
  <c r="AB431" i="12"/>
  <c r="AB430" i="12"/>
  <c r="AB429" i="12"/>
  <c r="AB428" i="12"/>
  <c r="AB427" i="12"/>
  <c r="AB426" i="12"/>
  <c r="AB425" i="12"/>
  <c r="AB424" i="12"/>
  <c r="AB423" i="12"/>
  <c r="AB422" i="12"/>
  <c r="AB421" i="12"/>
  <c r="AB420" i="12"/>
  <c r="AB419" i="12"/>
  <c r="AB418" i="12"/>
  <c r="AB417" i="12"/>
  <c r="AB416" i="12"/>
  <c r="AB415" i="12"/>
  <c r="AB414" i="12"/>
  <c r="AB413" i="12"/>
  <c r="AB412" i="12"/>
  <c r="AB411" i="12"/>
  <c r="AB410" i="12"/>
  <c r="AB409" i="12"/>
  <c r="AB408" i="12"/>
  <c r="AB407" i="12"/>
  <c r="AB406" i="12"/>
  <c r="AB405" i="12"/>
  <c r="AB404" i="12"/>
  <c r="AB403" i="12"/>
  <c r="AB402" i="12"/>
  <c r="AB401" i="12"/>
  <c r="AB400" i="12"/>
  <c r="AB399" i="12"/>
  <c r="AB398" i="12"/>
  <c r="AB397" i="12"/>
  <c r="AB396" i="12"/>
  <c r="AB395" i="12"/>
  <c r="AB394" i="12"/>
  <c r="AB393" i="12"/>
  <c r="AB392" i="12"/>
  <c r="AB391" i="12"/>
  <c r="AB390" i="12"/>
  <c r="AB389" i="12"/>
  <c r="AB388" i="12"/>
  <c r="AB387" i="12"/>
  <c r="AB386" i="12"/>
  <c r="AB385" i="12"/>
  <c r="AB384" i="12"/>
  <c r="AB383" i="12"/>
  <c r="AB382" i="12"/>
  <c r="AB381" i="12"/>
  <c r="AB380" i="12"/>
  <c r="AB379" i="12"/>
  <c r="AB378" i="12"/>
  <c r="AB377" i="12"/>
  <c r="AB376" i="12"/>
  <c r="AB375" i="12"/>
  <c r="AB374" i="12"/>
  <c r="AB373" i="12"/>
  <c r="AB372" i="12"/>
  <c r="AB371" i="12"/>
  <c r="AB370" i="12"/>
  <c r="AB368" i="12"/>
  <c r="AB367" i="12"/>
  <c r="AB366" i="12"/>
  <c r="AB365" i="12"/>
  <c r="AB364" i="12"/>
  <c r="AB363" i="12"/>
  <c r="AB362" i="12"/>
  <c r="AB361" i="12"/>
  <c r="AB360" i="12"/>
  <c r="AB359" i="12"/>
  <c r="AB358" i="12"/>
  <c r="AB357" i="12"/>
  <c r="AB356" i="12"/>
  <c r="AB355" i="12"/>
  <c r="AB354" i="12"/>
  <c r="AB353" i="12"/>
  <c r="AB352" i="12"/>
  <c r="AB351" i="12"/>
  <c r="AB350" i="12"/>
  <c r="AB349" i="12"/>
  <c r="AB348" i="12"/>
  <c r="AB347" i="12"/>
  <c r="AB346" i="12"/>
  <c r="AB345" i="12"/>
  <c r="AB344" i="12"/>
  <c r="AB343" i="12"/>
  <c r="AB342" i="12"/>
  <c r="AB341" i="12"/>
  <c r="AB340" i="12"/>
  <c r="AB339" i="12"/>
  <c r="AB338" i="12"/>
  <c r="AB337" i="12"/>
  <c r="AB336" i="12"/>
  <c r="AB335" i="12"/>
  <c r="AB334" i="12"/>
  <c r="AB333" i="12"/>
  <c r="AB332" i="12"/>
  <c r="AB331" i="12"/>
  <c r="AB330" i="12"/>
  <c r="AB329" i="12"/>
  <c r="AB328" i="12"/>
  <c r="AB327" i="12"/>
  <c r="AB326" i="12"/>
  <c r="AB325" i="12"/>
  <c r="AB324" i="12"/>
  <c r="AB323" i="12"/>
  <c r="AB322" i="12"/>
  <c r="AB321" i="12"/>
  <c r="AB320" i="12"/>
  <c r="AB319" i="12"/>
  <c r="AB318" i="12"/>
  <c r="AB317" i="12"/>
  <c r="AB316" i="12"/>
  <c r="AB315" i="12"/>
  <c r="AB314" i="12"/>
  <c r="AB313" i="12"/>
  <c r="AB312" i="12"/>
  <c r="AB311" i="12"/>
  <c r="AB310" i="12"/>
  <c r="AB309" i="12"/>
  <c r="AB308" i="12"/>
  <c r="AB307" i="12"/>
  <c r="AB306" i="12"/>
  <c r="AB305" i="12"/>
  <c r="AB304" i="12"/>
  <c r="AB303" i="12"/>
  <c r="AB302" i="12"/>
  <c r="AB301" i="12"/>
  <c r="AB300" i="12"/>
  <c r="AB299" i="12"/>
  <c r="AB298" i="12"/>
  <c r="AB297" i="12"/>
  <c r="AB296" i="12"/>
  <c r="AB295" i="12"/>
  <c r="AB294" i="12"/>
  <c r="AB293" i="12"/>
  <c r="AB292" i="12"/>
  <c r="AB291" i="12"/>
  <c r="AB290" i="12"/>
  <c r="AB289" i="12"/>
  <c r="AB288" i="12"/>
  <c r="AB287" i="12"/>
  <c r="AB286" i="12"/>
  <c r="AB285" i="12"/>
  <c r="AB284" i="12"/>
  <c r="AB283" i="12"/>
  <c r="AB282" i="12"/>
  <c r="AB281" i="12"/>
  <c r="AB280" i="12"/>
  <c r="AB279" i="12"/>
  <c r="AB278" i="12"/>
  <c r="AB277" i="12"/>
  <c r="AB276" i="12"/>
  <c r="AB275" i="12"/>
  <c r="AB274" i="12"/>
  <c r="AB273" i="12"/>
  <c r="AB272" i="12"/>
  <c r="AB271" i="12"/>
  <c r="AB270" i="12"/>
  <c r="AB269" i="12"/>
  <c r="AB268" i="12"/>
  <c r="AB267" i="12"/>
  <c r="AB266" i="12"/>
  <c r="AB265" i="12"/>
  <c r="AB264" i="12"/>
  <c r="AB263" i="12"/>
  <c r="AB262" i="12"/>
  <c r="AB261" i="12"/>
  <c r="AB260" i="12"/>
  <c r="AB259" i="12"/>
  <c r="AB258" i="12"/>
  <c r="AB257" i="12"/>
  <c r="AB256" i="12"/>
  <c r="AB255" i="12"/>
  <c r="AB254" i="12"/>
  <c r="AB253" i="12"/>
  <c r="AB252" i="12"/>
  <c r="AB251" i="12"/>
  <c r="AB250" i="12"/>
  <c r="AB248" i="12"/>
  <c r="AB247" i="12"/>
  <c r="AB246" i="12"/>
  <c r="AB245" i="12"/>
  <c r="AB244" i="12"/>
  <c r="AB243" i="12"/>
  <c r="AB242" i="12"/>
  <c r="AB241" i="12"/>
  <c r="AB240" i="12"/>
  <c r="AB239" i="12"/>
  <c r="AB238" i="12"/>
  <c r="AB237" i="12"/>
  <c r="AB236" i="12"/>
  <c r="AB235" i="12"/>
  <c r="AB234" i="12"/>
  <c r="AB233" i="12"/>
  <c r="AB232" i="12"/>
  <c r="AB231" i="12"/>
  <c r="AB230" i="12"/>
  <c r="AB229" i="12"/>
  <c r="AB228" i="12"/>
  <c r="AB227" i="12"/>
  <c r="AB226" i="12"/>
  <c r="AB225" i="12"/>
  <c r="AB224" i="12"/>
  <c r="AB223" i="12"/>
  <c r="AB222" i="12"/>
  <c r="AB221" i="12"/>
  <c r="AB220" i="12"/>
  <c r="AB219" i="12"/>
  <c r="AB218" i="12"/>
  <c r="AB217" i="12"/>
  <c r="AB216" i="12"/>
  <c r="AB215" i="12"/>
  <c r="AB214" i="12"/>
  <c r="AB213" i="12"/>
  <c r="AB212" i="12"/>
  <c r="AB211" i="12"/>
  <c r="AB210" i="12"/>
  <c r="AB209" i="12"/>
  <c r="AB208" i="12"/>
  <c r="AB207" i="12"/>
  <c r="AB206" i="12"/>
  <c r="AB205" i="12"/>
  <c r="AB204" i="12"/>
  <c r="AB203" i="12"/>
  <c r="AB202" i="12"/>
  <c r="AB201" i="12"/>
  <c r="AB200" i="12"/>
  <c r="AB199" i="12"/>
  <c r="AB198" i="12"/>
  <c r="AB197" i="12"/>
  <c r="AB196" i="12"/>
  <c r="AB195" i="12"/>
  <c r="AB194" i="12"/>
  <c r="AB193" i="12"/>
  <c r="AB191" i="12"/>
  <c r="AB190" i="12"/>
  <c r="AB189" i="12"/>
  <c r="AB188" i="12"/>
  <c r="AB187" i="12"/>
  <c r="AB186" i="12"/>
  <c r="AB185" i="12"/>
  <c r="AB184" i="12"/>
  <c r="AB183" i="12"/>
  <c r="AB182" i="12"/>
  <c r="AB181" i="12"/>
  <c r="AB180" i="12"/>
  <c r="AB179" i="12"/>
  <c r="AB178" i="12"/>
  <c r="AB177" i="12"/>
  <c r="AB176" i="12"/>
  <c r="AB175" i="12"/>
  <c r="AB174" i="12"/>
  <c r="AB173" i="12"/>
  <c r="AB172" i="12"/>
  <c r="AB171" i="12"/>
  <c r="AB170" i="12"/>
  <c r="AB169" i="12"/>
  <c r="AB168" i="12"/>
  <c r="AB167" i="12"/>
  <c r="AB166" i="12"/>
  <c r="AB165" i="12"/>
  <c r="AB164" i="12"/>
  <c r="AB163" i="12"/>
  <c r="AB162" i="12"/>
  <c r="AB161" i="12"/>
  <c r="AB160" i="12"/>
  <c r="AB159" i="12"/>
  <c r="AB158" i="12"/>
  <c r="AB157" i="12"/>
  <c r="AB156" i="12"/>
  <c r="AB155" i="12"/>
  <c r="AB154" i="12"/>
  <c r="AB153" i="12"/>
  <c r="AB152" i="12"/>
  <c r="AB151" i="12"/>
  <c r="AB150" i="12"/>
  <c r="AB149" i="12"/>
  <c r="AB148" i="12"/>
  <c r="AB147" i="12"/>
  <c r="AB146" i="12"/>
  <c r="AB145" i="12"/>
  <c r="AB144" i="12"/>
  <c r="AB143" i="12"/>
  <c r="AB142" i="12"/>
  <c r="AB141" i="12"/>
  <c r="AB140" i="12"/>
  <c r="AB139" i="12"/>
  <c r="AB138" i="12"/>
  <c r="AB137" i="12"/>
  <c r="AB136" i="12"/>
  <c r="AB135" i="12"/>
  <c r="AB134" i="12"/>
  <c r="AB133" i="12"/>
  <c r="AB132" i="12"/>
  <c r="AB131" i="12"/>
  <c r="AB130" i="12"/>
  <c r="AB129" i="12"/>
  <c r="AB128" i="12"/>
  <c r="AB127" i="12"/>
  <c r="AB126" i="12"/>
  <c r="AB124" i="12"/>
  <c r="AB123" i="12"/>
  <c r="AB122" i="12"/>
  <c r="AB121" i="12"/>
  <c r="AB120" i="12"/>
  <c r="AB119" i="12"/>
  <c r="AB118" i="12"/>
  <c r="AB117" i="12"/>
  <c r="AB116" i="12"/>
  <c r="AB115" i="12"/>
  <c r="AB114" i="12"/>
  <c r="AB113" i="12"/>
  <c r="AB112" i="12"/>
  <c r="AB111" i="12"/>
  <c r="AB110" i="12"/>
  <c r="AB109" i="12"/>
  <c r="AB108" i="12"/>
  <c r="AB107" i="12"/>
  <c r="AB106" i="12"/>
  <c r="AB105" i="12"/>
  <c r="AB104" i="12"/>
  <c r="AB103" i="12"/>
  <c r="AB102" i="12"/>
  <c r="AB101" i="12"/>
  <c r="AB100" i="12"/>
  <c r="AB99" i="12"/>
  <c r="AB98" i="12"/>
  <c r="AB97" i="12"/>
  <c r="AB96" i="12"/>
  <c r="AB95" i="12"/>
  <c r="AB94" i="12"/>
  <c r="AB93" i="12"/>
  <c r="AB92" i="12"/>
  <c r="AB91" i="12"/>
  <c r="AB90" i="12"/>
  <c r="AB89" i="12"/>
  <c r="AB88" i="12"/>
  <c r="AB87" i="12"/>
  <c r="AB86" i="12"/>
  <c r="AB85" i="12"/>
  <c r="AB84" i="12"/>
  <c r="AB82" i="12"/>
  <c r="AB81" i="12"/>
  <c r="AB80" i="12"/>
  <c r="AB79" i="12"/>
  <c r="AB78" i="12"/>
  <c r="AB77" i="12"/>
  <c r="AB76" i="12"/>
  <c r="AB75" i="12"/>
  <c r="AB74" i="12"/>
  <c r="AB73" i="12"/>
  <c r="AB71" i="12"/>
  <c r="AB70" i="12"/>
  <c r="AB69" i="12"/>
  <c r="AB68" i="12"/>
  <c r="AB67" i="12"/>
  <c r="AB66" i="12"/>
  <c r="AB65" i="12"/>
  <c r="AB64" i="12"/>
  <c r="AB63" i="12"/>
  <c r="AB62" i="12"/>
  <c r="AB61" i="12"/>
  <c r="AB60" i="12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C521" i="12" l="1"/>
  <c r="C15" i="2" s="1"/>
  <c r="I524" i="12"/>
  <c r="C14" i="2" s="1"/>
  <c r="I522" i="12"/>
  <c r="I521" i="12" s="1"/>
  <c r="AB521" i="12"/>
  <c r="AC524" i="12"/>
  <c r="AD526" i="12"/>
  <c r="AD527" i="12"/>
  <c r="D13" i="26"/>
  <c r="D14" i="26" s="1"/>
  <c r="BX14" i="6" s="1"/>
  <c r="C18" i="2"/>
  <c r="A19" i="8" l="1"/>
  <c r="AL19" i="8"/>
  <c r="C11" i="11"/>
  <c r="C10" i="11"/>
  <c r="AW14" i="8" l="1"/>
  <c r="AW17" i="8"/>
  <c r="AW16" i="8"/>
  <c r="AW15" i="8"/>
  <c r="AC522" i="12"/>
  <c r="AB522" i="12"/>
  <c r="AB526" i="12" s="1"/>
  <c r="BX10" i="6"/>
  <c r="L528" i="12"/>
  <c r="AL30" i="6"/>
  <c r="AL15" i="5"/>
  <c r="AL15" i="4"/>
  <c r="A15" i="23"/>
  <c r="BX13" i="6" l="1"/>
  <c r="J9" i="23" l="1"/>
  <c r="E528" i="12"/>
  <c r="F6" i="5" l="1"/>
  <c r="F6" i="4"/>
  <c r="A6" i="7" l="1"/>
  <c r="F6" i="6"/>
  <c r="A5" i="8"/>
  <c r="A30" i="6" l="1"/>
  <c r="A15" i="5"/>
  <c r="A15" i="4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1" i="12" l="1"/>
  <c r="BX12" i="6" l="1"/>
  <c r="J8" i="23" l="1"/>
</calcChain>
</file>

<file path=xl/sharedStrings.xml><?xml version="1.0" encoding="utf-8"?>
<sst xmlns="http://schemas.openxmlformats.org/spreadsheetml/2006/main" count="3266" uniqueCount="1216">
  <si>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</si>
  <si>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Наименование сетевой организации</t>
  </si>
  <si>
    <t>№
п/п</t>
  </si>
  <si>
    <t>Наименование составляющей показателя</t>
  </si>
  <si>
    <t>Метод определения</t>
  </si>
  <si>
    <t>1</t>
  </si>
  <si>
    <t>2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</si>
  <si>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</si>
  <si>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3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</si>
  <si>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</si>
  <si>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Должность</t>
  </si>
  <si>
    <t>Ф.И.О.</t>
  </si>
  <si>
    <t>Подпись</t>
  </si>
  <si>
    <t>Отчет по показателям уровня надёжности и качества оказываемых услуг</t>
  </si>
  <si>
    <t>ООО "Энергонефть Томск"</t>
  </si>
  <si>
    <t>(наименование электросетевой организации)</t>
  </si>
  <si>
    <t>№</t>
  </si>
  <si>
    <t>Форма Методических указаний (Приказ Минэнерго России от 29.11.2016 №1256 )</t>
  </si>
  <si>
    <t xml:space="preserve">Наименование </t>
  </si>
  <si>
    <t>Форма 1.9</t>
  </si>
  <si>
    <t>Данные об экономических и технических характеристиках 
и (или) условиях деятельности территориальных сетевых организаций</t>
  </si>
  <si>
    <t>Форма 3.1</t>
  </si>
  <si>
    <t>Форма 3.2</t>
  </si>
  <si>
    <t xml:space="preserve">Форма 4.1 </t>
  </si>
  <si>
    <t xml:space="preserve">Форма 4.2 </t>
  </si>
  <si>
    <t>Расчет обобщенного показателя уровня надежности и качества оказываемых услуг</t>
  </si>
  <si>
    <t xml:space="preserve">Форма 8.1 </t>
  </si>
  <si>
    <t xml:space="preserve">Форма 8.3 </t>
  </si>
  <si>
    <t>(должность)</t>
  </si>
  <si>
    <t>(подпись)</t>
  </si>
  <si>
    <t>Форма 3.1. Отчетные данные для расчета значения показателя качества</t>
  </si>
  <si>
    <t>Наименование сетевой организации (подразделения/филиала)</t>
  </si>
  <si>
    <t>Показатель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</si>
  <si>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</si>
  <si>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</si>
  <si>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</si>
  <si>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</si>
  <si>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Форма 3.2. Отчетные данные для расчета значения показателя качества 
исполнения договоров об осуществлении технологического присоединения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</si>
  <si>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</si>
  <si>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</si>
  <si>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</si>
  <si>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t>Форма 4.1. Показатели уровня надежности и уровня качества оказываемых услуг 
сетевой организации</t>
  </si>
  <si>
    <t>№ формулы (пункта) методических указаний</t>
  </si>
  <si>
    <t>Значение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</si>
  <si>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</si>
  <si>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r>
      <t>Объем недоотпущенной электрической энергии (П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)</t>
    </r>
  </si>
  <si>
    <t>4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</si>
  <si>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</t>
    </r>
  </si>
  <si>
    <r>
      <t>Показатель средней частоты 
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</si>
  <si>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)</t>
    </r>
  </si>
  <si>
    <t>7 или 12</t>
  </si>
  <si>
    <r>
      <t>Показатель уровня качества 
обслуживания потребителей услуг территориальными сетевыми организациями 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</si>
  <si>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11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</si>
  <si>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</si>
  <si>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Пункт 4.1 методических указаний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</si>
  <si>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</si>
  <si>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</si>
  <si>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ens</t>
    </r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</si>
  <si>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saidi</t>
    </r>
  </si>
  <si>
    <t>Пункт 4.2 методических указаний</t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</si>
  <si>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</si>
  <si>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</si>
  <si>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 методических 
указаний</t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</si>
  <si>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</si>
  <si>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</si>
  <si>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</si>
  <si>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</si>
  <si>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</si>
  <si>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кач3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</si>
  <si>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>№ пункта
методических указаний</t>
  </si>
  <si>
    <r>
      <t>1.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</si>
  <si>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</t>
  </si>
  <si>
    <r>
      <t>2.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</si>
  <si>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</si>
  <si>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</si>
  <si>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</si>
  <si>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</si>
  <si>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</si>
  <si>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кач3</t>
    </r>
  </si>
  <si>
    <r>
      <t>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</si>
  <si>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 года</t>
  </si>
  <si>
    <t>1.1</t>
  </si>
  <si>
    <t>ВН (110 кВ и выше), шт.</t>
  </si>
  <si>
    <t>1.2</t>
  </si>
  <si>
    <t>СН-1 (35 кВ), шт.</t>
  </si>
  <si>
    <t>1.3</t>
  </si>
  <si>
    <t>СН-2 (6 - 20 кВ), шт.</t>
  </si>
  <si>
    <t>1.4</t>
  </si>
  <si>
    <t>НН (до 1 кВ), шт.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</si>
  <si>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</si>
  <si>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</si>
  <si>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5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</si>
  <si>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</si>
  <si>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</si>
  <si>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</si>
  <si>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</si>
  <si>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</si>
  <si>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</si>
  <si>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</si>
  <si>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</si>
  <si>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</si>
  <si>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</si>
  <si>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</si>
  <si>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</si>
  <si>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</si>
  <si>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</si>
  <si>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</si>
  <si>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</si>
  <si>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</si>
  <si>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</si>
  <si>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</si>
  <si>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</si>
  <si>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</si>
  <si>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</si>
  <si>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</si>
  <si>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</si>
  <si>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</si>
  <si>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</si>
  <si>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</si>
  <si>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П</t>
  </si>
  <si>
    <t>В</t>
  </si>
  <si>
    <t>Наименование сетевой организации, субъект Российской Федерации</t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</si>
  <si>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</si>
  <si>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</si>
  <si>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Максимальной за год число точек 
поставки, шт.</t>
  </si>
  <si>
    <t>Число разъединителей и выключателей, шт.</t>
  </si>
  <si>
    <t>Средняя летняя температура, °C</t>
  </si>
  <si>
    <t>6</t>
  </si>
  <si>
    <t>-</t>
  </si>
  <si>
    <t>7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</si>
  <si>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</si>
  <si>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</si>
  <si>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</si>
  <si>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</si>
  <si>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ООО «Энергонефть Томск» (Томская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</si>
  <si>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</si>
  <si>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</si>
  <si>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</si>
  <si>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</si>
  <si>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</si>
  <si>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</si>
  <si>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</si>
  <si>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</si>
  <si>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>ВЛ</t>
  </si>
  <si>
    <t>3.4.12.5</t>
  </si>
  <si>
    <t>3.4.14</t>
  </si>
  <si>
    <t>4.12</t>
  </si>
  <si>
    <t>35</t>
  </si>
  <si>
    <t>4.12, 4.13</t>
  </si>
  <si>
    <t>110</t>
  </si>
  <si>
    <t>Ф.7-20</t>
  </si>
  <si>
    <t>Ф.2-1</t>
  </si>
  <si>
    <t>3.4.12.2</t>
  </si>
  <si>
    <t>4.11</t>
  </si>
  <si>
    <t>4.4</t>
  </si>
  <si>
    <t>Ф.58-18</t>
  </si>
  <si>
    <t>3.4.8.2</t>
  </si>
  <si>
    <t>3.4.12.3</t>
  </si>
  <si>
    <t>4.4, 4.12</t>
  </si>
  <si>
    <t>6 (6.3)</t>
  </si>
  <si>
    <t>Ф.3-1</t>
  </si>
  <si>
    <t>3.4.10</t>
  </si>
  <si>
    <t>(Должность)</t>
  </si>
  <si>
    <t>(Подпись)</t>
  </si>
  <si>
    <t xml:space="preserve">    (Ф.И.О.)  </t>
  </si>
  <si>
    <t>1. Проведение капитальных ремонтов, вырубки пораслей в охранной зоне ВЛ.
2. Оптимизация схем электроснабжения по мероприятиям, в рамках капитальных ремонтов, реконструкции объектов.
3. Проведение работ с потребителями подключеными к сетям ООО "Энергонефть Томск" по приведению сетей потребителя в надлежащее техническое состояние.
4. Отключение от сетей бездействующих участков ВЛ и оборудования.</t>
  </si>
  <si>
    <t>Необходимость разъяснения потребителям их прав и обязаностей при осуществлениии технологических присоединений и пользовании услугами по передаче электрической энергии, в целях снижения времени проходящего от подачи заявки до подключения и заключения договоров.</t>
  </si>
  <si>
    <t>Показатель уровня качества осуществляемого технологического присоединения (Птпр)</t>
  </si>
  <si>
    <t>Форма 1.7</t>
  </si>
  <si>
    <t>Показатели уровня надежности и уровня качества оказываемых услуг сетевой организации</t>
  </si>
  <si>
    <t>ЦЭС-2 ООО "Энергонефть Томск"</t>
  </si>
  <si>
    <t>ЦЭС-5 ООО "Энергонефть Томск"</t>
  </si>
  <si>
    <t>ЦЭС-4 ООО "Энергонефть Томск"</t>
  </si>
  <si>
    <t>ЦЭС-1 ООО "Энергонефть Томск"</t>
  </si>
  <si>
    <t>ЦЭС-3 ООО "Энергонефть Томск"</t>
  </si>
  <si>
    <r>
      <t>Форма 1.7. 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</t>
    </r>
    <r>
      <rPr>
        <b/>
        <vertAlign val="superscript"/>
        <sz val="12"/>
        <color rgb="FF000001"/>
        <rFont val="Times New Roman"/>
        <family val="1"/>
        <charset val="204"/>
      </rPr>
      <t>1</t>
    </r>
    <r>
      <rPr>
        <b/>
        <sz val="12"/>
        <color rgb="FF000001"/>
        <rFont val="Times New Roman"/>
        <family val="1"/>
        <charset val="204"/>
      </rPr>
      <t xml:space="preserve">  (для территориальной сетевой организации, долгосрочный период регулирования которой, начинается с 2018 года) </t>
    </r>
  </si>
  <si>
    <t xml:space="preserve">Показатель </t>
  </si>
  <si>
    <r>
      <t xml:space="preserve">Мероприятия, направленные на улучшение показателя </t>
    </r>
    <r>
      <rPr>
        <vertAlign val="superscript"/>
        <sz val="10"/>
        <color theme="1"/>
        <rFont val="Times New Roman"/>
        <family val="1"/>
        <charset val="204"/>
      </rPr>
      <t>2</t>
    </r>
  </si>
  <si>
    <t xml:space="preserve">Описание (обоснование) </t>
  </si>
  <si>
    <t xml:space="preserve">Значение показателя, годы: </t>
  </si>
  <si>
    <t>Показатель средней продолжительности прекращений передачи электрической энергии на точку поставки (Пsaidi), час.</t>
  </si>
  <si>
    <r>
      <t xml:space="preserve">Мероприятия направлены на снижение количества, длительности и тяжести отключений, уменьшение времени на поиск и устранение нарушений. Улучшение качества оказываемых услуг потребителям электроэнергии.
</t>
    </r>
    <r>
      <rPr>
        <sz val="10"/>
        <color theme="1"/>
        <rFont val="Times New Roman"/>
        <family val="1"/>
        <charset val="204"/>
      </rPr>
      <t xml:space="preserve">
</t>
    </r>
  </si>
  <si>
    <t>Показатель средней частоты прекращений передачи электрической энергии на точку поставки  (Пsaifi), шт.</t>
  </si>
  <si>
    <t xml:space="preserve">Поддержка интернет-сервиса электронной подачи и обработки заявок на технологическое присоединение. Данный сервис псокращает время обработки Заявок на ТП, начиная от приема до конечного результата в виде подписанного договора.
</t>
  </si>
  <si>
    <r>
      <rPr>
        <vertAlign val="superscript"/>
        <sz val="8"/>
        <color theme="1"/>
        <rFont val="Times New Roman"/>
        <family val="1"/>
        <charset val="204"/>
      </rPr>
      <t xml:space="preserve">1 </t>
    </r>
    <r>
      <rPr>
        <sz val="8"/>
        <color theme="1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</si>
  <si>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Times New Roman"/>
        <family val="1"/>
        <charset val="204"/>
      </rPr>
      <t>Информация предоставляется справочно.</t>
    </r>
  </si>
  <si>
    <t>______________________________</t>
  </si>
  <si>
    <t>Форма 1.3</t>
  </si>
  <si>
    <t>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</si>
  <si>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Первый заместитель генерального директора - главный инженер</t>
  </si>
  <si>
    <t>Ломакин Д.В.</t>
  </si>
  <si>
    <t xml:space="preserve">(Ф.И.О.)             </t>
  </si>
  <si>
    <t>ЦЭСО ООО "Энергонефть Томск"</t>
  </si>
  <si>
    <t>4.15</t>
  </si>
  <si>
    <t>Первый заместитель генерального директора - главный инженер    _____________________</t>
  </si>
  <si>
    <t xml:space="preserve">                                                         Должность                                                                                     подпись</t>
  </si>
  <si>
    <t>ФИО</t>
  </si>
  <si>
    <t xml:space="preserve">         ФИО</t>
  </si>
  <si>
    <t>Максимальное за расчетный период регулирования число точек поставки потребителей услуг сетевой организации, шт.</t>
  </si>
  <si>
    <t>план</t>
  </si>
  <si>
    <t>факт</t>
  </si>
  <si>
    <t xml:space="preserve">план </t>
  </si>
  <si>
    <t xml:space="preserve">предложение </t>
  </si>
  <si>
    <t>ИТОГО по всем прекращениям передачи электрической энергии за отчетный период:</t>
  </si>
  <si>
    <t>— по ограничениям, связанным с проведением ремонтных работ</t>
  </si>
  <si>
    <t>— по аварийным ограничениям</t>
  </si>
  <si>
    <t>— по внерегламентным отключениям</t>
  </si>
  <si>
    <t>— по внерегламентным отключениям, учитываемым при расчете показателей надежности, в том числе индикативных показателей надежности</t>
  </si>
  <si>
    <t>И</t>
  </si>
  <si>
    <t>А</t>
  </si>
  <si>
    <t>В1</t>
  </si>
  <si>
    <t>х</t>
  </si>
  <si>
    <t>0; 1</t>
  </si>
  <si>
    <t>0</t>
  </si>
  <si>
    <t>№ пп</t>
  </si>
  <si>
    <t xml:space="preserve">Значение показателя, годы </t>
  </si>
  <si>
    <t>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</si>
  <si>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</si>
  <si>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заяв_тпр)</t>
    </r>
  </si>
  <si>
    <t>Показатель качества рассмотрения заявок на технологическое присоединение к сети,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</si>
  <si>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</si>
  <si>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сд_тпр)</t>
    </r>
  </si>
  <si>
    <t>Показатель качества исполнения договора об осуществлении технологического присоединения заявителей к сети, (Пнс_тпр)</t>
  </si>
  <si>
    <t>Показатель уровня качества осуществляемого технологического присоединения к сети,(Птпр)</t>
  </si>
  <si>
    <t>подпись</t>
  </si>
  <si>
    <t>Форма 4.2. Расчет обобщенного показателя уровня надежности и качества оказываемых услуг</t>
  </si>
  <si>
    <t>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  (для территориальной сетевой организации, долгосрочный период регулирования которой начинается с 2019 года)</t>
  </si>
  <si>
    <t xml:space="preserve">Статистический справочник Россия </t>
  </si>
  <si>
    <t>Доля кабельных линий электропередачи в одноцепном выражении от общей протяженности линий электропередачи (Доля КЛ), %</t>
  </si>
  <si>
    <t>Протяженность кабельных линий электропередачи в одноцепном выражении, км</t>
  </si>
  <si>
    <t>Протяженность линий электропередачи в одноцепном выражении (ЛЭП), км</t>
  </si>
  <si>
    <t>Номер группы (m) территориальной сетевой организации по показателюПsaidi</t>
  </si>
  <si>
    <t>Номер группы (m) территориальной сетевой организации по показателю Пsaifi</t>
  </si>
  <si>
    <t xml:space="preserve">                ________________________        Д.В. Ломакин</t>
  </si>
  <si>
    <t>з</t>
  </si>
  <si>
    <t>Форма 1.9. Данные об экономических и технических характеристиках и (или) условиях деятельности
 территориальных сетевых организаций</t>
  </si>
  <si>
    <r>
      <t>Характеристики и (или) условия 
деятельности сетевой организации</t>
    </r>
    <r>
      <rPr>
        <vertAlign val="superscript"/>
        <sz val="11"/>
        <rFont val="Times New Roman"/>
        <family val="1"/>
        <charset val="204"/>
      </rPr>
      <t xml:space="preserve"> 1</t>
    </r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</si>
  <si>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</si>
  <si>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2021 год</t>
  </si>
  <si>
    <t>3.4.12.5, 3.4.7.3</t>
  </si>
  <si>
    <t>3.4.7.3</t>
  </si>
  <si>
    <t>4.12, 4.14</t>
  </si>
  <si>
    <t>3.4.13.3, 3.4.7.3</t>
  </si>
  <si>
    <t>ПС</t>
  </si>
  <si>
    <t>Ф.ЗМ-7</t>
  </si>
  <si>
    <t>3.4.12.5, 3.4.7.4</t>
  </si>
  <si>
    <t>ВЛ 6 (6.3) кВ Ф.О-5</t>
  </si>
  <si>
    <t>ВЛ 6 (6.3) кВ Ф.2-1</t>
  </si>
  <si>
    <t>ВЛ 6 (6.3) кВ Ф.58-18</t>
  </si>
  <si>
    <t>ВЛ-6 кВ Ф.3-6</t>
  </si>
  <si>
    <t>ВЛ 6 (6.3) кВ Ф.3-6</t>
  </si>
  <si>
    <t>ВЛ-6 кВ Ф.Чр-15</t>
  </si>
  <si>
    <t>ВЛ-6 кВ Ф.Гр-5</t>
  </si>
  <si>
    <t>ВЛ 6 (6.3) кВ Ф.Гр-5</t>
  </si>
  <si>
    <t>ВЛ-6 кВ Ф.12-10</t>
  </si>
  <si>
    <t>ВЛ 6 (6.3) кВ Ф.10-12</t>
  </si>
  <si>
    <t>ВЛ-6 кВ Ф.30-8</t>
  </si>
  <si>
    <t>ВЛ 6 (6.3) кВ Ф.30-8</t>
  </si>
  <si>
    <t>ВЛ 6 (6.3) кВ Ф.26-11</t>
  </si>
  <si>
    <t>ВЛ-6 кВ Ф.30-18</t>
  </si>
  <si>
    <t>ВЛ 6 (6.3) кВ Ф.30-18</t>
  </si>
  <si>
    <t>ВЛ-6 кВ Ф.15-12</t>
  </si>
  <si>
    <t>ВЛ 6 (6.3) кВ Ф.15-12</t>
  </si>
  <si>
    <t>ВЛ-6 кВ Ф.3-7</t>
  </si>
  <si>
    <t>ВЛ 6 (6.3) кВ Ф.3-7</t>
  </si>
  <si>
    <t>ВЛ-6 кВ Ф.7-19</t>
  </si>
  <si>
    <t>ВЛ 6 (6.3) кВ Ф.7-19</t>
  </si>
  <si>
    <t>ВЛ-6 кВ Ф.Б11-1</t>
  </si>
  <si>
    <t>ВЛ 6 (6.3) кВ Ф.Б11-1</t>
  </si>
  <si>
    <t>ВЛ-6 кВ Ф.О-31</t>
  </si>
  <si>
    <t>ВЛ 6 (6.3) кВ Ф.О-31</t>
  </si>
  <si>
    <t>ВЛ-6 кВ Ф.11-6</t>
  </si>
  <si>
    <t>ВЛ 6 (6.3) кВ Ф.11-6</t>
  </si>
  <si>
    <t>ВЛ-6 кВ Ф.Гр-10</t>
  </si>
  <si>
    <t>ВЛ 6 (6.3) кВ Ф.Гр-10</t>
  </si>
  <si>
    <t>ВЛ-6 кВ Ф.3-8</t>
  </si>
  <si>
    <t>ВЛ 6 (6.3) кВ Ф.3-8</t>
  </si>
  <si>
    <t>ВЛ-6 кВ Ф.4-6</t>
  </si>
  <si>
    <t>ВЛ 6 (6.3) кВ Ф.4-6</t>
  </si>
  <si>
    <t>ВЛ-6 кВ Ф.26-4</t>
  </si>
  <si>
    <t>ВЛ 6 (6.3) кВ Ф.26-4</t>
  </si>
  <si>
    <t>ВЛ-6 кВ Ф.26-5</t>
  </si>
  <si>
    <t>ВЛ 6 (6.3) кВ Ф.26-5</t>
  </si>
  <si>
    <t>ВЛ-6 кВ Ф.26-10</t>
  </si>
  <si>
    <t>ВЛ 6 (6.3) кВ Ф.26-10</t>
  </si>
  <si>
    <t>ВЛ-6 кВ Ф.26-11</t>
  </si>
  <si>
    <t>ВЛ-6 кВ Ф.2-13</t>
  </si>
  <si>
    <t>ВЛ 6 (6.3) кВ Ф.2-13</t>
  </si>
  <si>
    <t>ВЛ-6 кВ Ф.4-12</t>
  </si>
  <si>
    <t>ВЛ 6 (6.3) кВ Ф.4-12</t>
  </si>
  <si>
    <t>ВЛ-6 кВ Ф.Б10-19</t>
  </si>
  <si>
    <t>ВЛ 6 (6.3) кВ Ф.Б10-19</t>
  </si>
  <si>
    <t>ВЛ-6 кВ Ф.15-16</t>
  </si>
  <si>
    <t>ВЛ 6 (6.3) кВ Ф.15-16</t>
  </si>
  <si>
    <t>ВЛ-6 кВ Ф.16-12</t>
  </si>
  <si>
    <t>ВЛ 6 (6.3) кВ Ф.16-12</t>
  </si>
  <si>
    <t>ВЛ-6 кВ Ф.Б8-17</t>
  </si>
  <si>
    <t>ВЛ 6 (6.3) кВ Ф.Б8-17</t>
  </si>
  <si>
    <t>ВЛ-6 кВ Ф.24-15</t>
  </si>
  <si>
    <t>ВЛ 6 (6.3) кВ Ф.24-15</t>
  </si>
  <si>
    <t>ВЛ-6 кВ Ф.30-14</t>
  </si>
  <si>
    <t>ВЛ 6 (6.3) кВ Ф.30-14</t>
  </si>
  <si>
    <t>ВЛ-6 кВ Ф.11-4</t>
  </si>
  <si>
    <t>ВЛ 6 (6.3) кВ Ф.11-4</t>
  </si>
  <si>
    <t>ВЛ-6 кВ Ф.2-2</t>
  </si>
  <si>
    <t>ВЛ 6 (6.3) кВ Ф.2-2</t>
  </si>
  <si>
    <t>ВЛ-6 кВ Ф.17-4</t>
  </si>
  <si>
    <t>ВЛ 6 (6.3) кВ Ф.17-4</t>
  </si>
  <si>
    <t>ВЛ-6 кВ Ф.21-19</t>
  </si>
  <si>
    <t>ВЛ 6 (6.3) кВ Ф.21-19</t>
  </si>
  <si>
    <t>ВЛ-6 кВ Ф.12-5</t>
  </si>
  <si>
    <t>ВЛ 6 (6.3) кВ Ф.12-5</t>
  </si>
  <si>
    <t>ВЛ-6 кВ Ф.Б8-12</t>
  </si>
  <si>
    <t>ВЛ 6 (6.3) кВ Ф.Б8-12</t>
  </si>
  <si>
    <t>ВЛ-6 кВ Ф.15-10</t>
  </si>
  <si>
    <t>ВЛ 6 (6.3) кВ Ф.15-10</t>
  </si>
  <si>
    <t>ВЛ-6 кВ Ф.Б4-17</t>
  </si>
  <si>
    <t>ВЛ 6 (6.3) кВ Ф.Б4-17</t>
  </si>
  <si>
    <t>ВЛ-6 кВ Ф.10-10</t>
  </si>
  <si>
    <t>ВЛ 6 (6.3) кВ Ф.10-10</t>
  </si>
  <si>
    <t>ВЛ-6 кВ Ф.1-18</t>
  </si>
  <si>
    <t>ВЛ 6 (6.3) кВ Ф.1-18</t>
  </si>
  <si>
    <t>4.14, 4.12</t>
  </si>
  <si>
    <t>15,11 2023.01.04</t>
  </si>
  <si>
    <t>16,49 2023.01.04</t>
  </si>
  <si>
    <t>14,30 2023.01.05</t>
  </si>
  <si>
    <t>ВЛ 6 (6.3) кВ Ф.7-20</t>
  </si>
  <si>
    <t>акт №1 16.01.2023</t>
  </si>
  <si>
    <t>4.20</t>
  </si>
  <si>
    <t>17,05 2023.01.05</t>
  </si>
  <si>
    <t>ВЛ-6 кВ Ф.7-20</t>
  </si>
  <si>
    <t>20,08 2023.01.05</t>
  </si>
  <si>
    <t>21,15 2023.01.05</t>
  </si>
  <si>
    <t>14,13 2023.01.07</t>
  </si>
  <si>
    <t>15,57 2023.01.07</t>
  </si>
  <si>
    <t>11,09 2023.01.08</t>
  </si>
  <si>
    <t>11,37 2023.01.08</t>
  </si>
  <si>
    <t>10,34 2023.01.09</t>
  </si>
  <si>
    <t>13,59 2023.01.09</t>
  </si>
  <si>
    <t>11,24 2023.01.11</t>
  </si>
  <si>
    <t>ВЛ 6 (6.3) кВ Ф.3-1</t>
  </si>
  <si>
    <t>акт №2 26.01.2023</t>
  </si>
  <si>
    <t>11,00 2023.01.13</t>
  </si>
  <si>
    <t>12,30 2023.01.13</t>
  </si>
  <si>
    <t>ВЛ-6 кВ Ф.3-1</t>
  </si>
  <si>
    <t>15,15 2023.01.13</t>
  </si>
  <si>
    <t>17,30 2023.01.13</t>
  </si>
  <si>
    <t>16,05 2023.01.13</t>
  </si>
  <si>
    <t>11,35 2023.01.17</t>
  </si>
  <si>
    <t>13,01 2023.01.17</t>
  </si>
  <si>
    <t>ВЛ-6 кВ Ф.5-17</t>
  </si>
  <si>
    <t>10,48 2023.01.26</t>
  </si>
  <si>
    <t>15,00 2023.01.26</t>
  </si>
  <si>
    <t>ВЛ 6 (6.3) кВ Ф.5-17</t>
  </si>
  <si>
    <t>ВЛ-6 кВ Ф.5-18</t>
  </si>
  <si>
    <t>10,05 2023.01.27</t>
  </si>
  <si>
    <t>14,47 2023.01.27</t>
  </si>
  <si>
    <t>ВЛ 6 (6.3) кВ Ф.5-18</t>
  </si>
  <si>
    <t>ВЛ-6 кВ Ф.28-4</t>
  </si>
  <si>
    <t>10,33 2023.02.07</t>
  </si>
  <si>
    <t>12,00 2023.02.07</t>
  </si>
  <si>
    <t>ВЛ 6 (6.3) кВ Ф.28-4</t>
  </si>
  <si>
    <t>ВЛ-6 кВ Ф.3-13</t>
  </si>
  <si>
    <t>11,58 2023.02.07</t>
  </si>
  <si>
    <t>17,36 2023.02.07</t>
  </si>
  <si>
    <t>ВЛ 6 (6.3) кВ Ф.3-13</t>
  </si>
  <si>
    <t>ВЛ-6 кВ Ф.8-8</t>
  </si>
  <si>
    <t>15,00 2023.02.07</t>
  </si>
  <si>
    <t>ВЛ 6 (6.3) кВ Ф.8-8</t>
  </si>
  <si>
    <t>17,22 2023.02.08</t>
  </si>
  <si>
    <t>акт №3 22.02.2023</t>
  </si>
  <si>
    <t>ВЛ-6 кВ Ф.Кр-5</t>
  </si>
  <si>
    <t>11,44 2023.02.09</t>
  </si>
  <si>
    <t>11,53 2023.02.09</t>
  </si>
  <si>
    <t>ВЛ 6 (6.3) кВ Ф.Кр-5</t>
  </si>
  <si>
    <t>ПС 110 кВ Григорьевская</t>
  </si>
  <si>
    <t>10,08 2023.02.13</t>
  </si>
  <si>
    <t>ПС 110 кВ Григорьевская СВ-110</t>
  </si>
  <si>
    <t>акт №4 02.03.2023</t>
  </si>
  <si>
    <t>3.4.7.4</t>
  </si>
  <si>
    <t>4.13</t>
  </si>
  <si>
    <t>ВЛ-6 кВ Ф.9-2</t>
  </si>
  <si>
    <t>14,18 2023.02.15</t>
  </si>
  <si>
    <t>17,41 2023.02.15</t>
  </si>
  <si>
    <t>ВЛ 6 (6.3) кВ Ф.9-2</t>
  </si>
  <si>
    <t>ВЛ-6 кВ Ф.28-9</t>
  </si>
  <si>
    <t>09,50 2023.02.16</t>
  </si>
  <si>
    <t>11,53 2023.02.16</t>
  </si>
  <si>
    <t>ВЛ 6 (6.3) кВ Ф.28-9</t>
  </si>
  <si>
    <t>ВЛ-6 кВ Ф.58-18</t>
  </si>
  <si>
    <t>10,10 2023.02.18</t>
  </si>
  <si>
    <t>11,47 2023.02.18</t>
  </si>
  <si>
    <t>ВЛ-6 кВ Ф.11-14</t>
  </si>
  <si>
    <t>10,32 2023.02.18</t>
  </si>
  <si>
    <t>12,10 2023.02.18</t>
  </si>
  <si>
    <t>ВЛ 6 (6.3) кВ Ф.11-14</t>
  </si>
  <si>
    <t>ВЛ-6 кВ Ф.14-3</t>
  </si>
  <si>
    <t>11,09 2023.02.18</t>
  </si>
  <si>
    <t>ВЛ 6 (6.3) кВ Ф.14-3</t>
  </si>
  <si>
    <t>акт №5 02.03.2023</t>
  </si>
  <si>
    <t>12,28 2023.02.18</t>
  </si>
  <si>
    <t>16,13 2023.02.18</t>
  </si>
  <si>
    <t>ВЛ-6 кВ Ф.3-12</t>
  </si>
  <si>
    <t>10,15 2023.02.21</t>
  </si>
  <si>
    <t>14,50 2023.02.21</t>
  </si>
  <si>
    <t>ВЛ 6 (6.3) кВ Ф.3-12</t>
  </si>
  <si>
    <t>ВЛ-6 кВ Ф.2-6</t>
  </si>
  <si>
    <t>10,55 2023.02.21</t>
  </si>
  <si>
    <t>11,36 2023.02.21</t>
  </si>
  <si>
    <t>ВЛ 6 (6.3) кВ Ф.2-6</t>
  </si>
  <si>
    <t>ВЛ-6 кВ Ф.4-11</t>
  </si>
  <si>
    <t>15,35 2023.02.21</t>
  </si>
  <si>
    <t>16,37 2023.02.21</t>
  </si>
  <si>
    <t>ВЛ 6 (6.3) кВ Ф.4-11</t>
  </si>
  <si>
    <t>ВЛ-6 кВ Ф.1-9</t>
  </si>
  <si>
    <t>11,50 2023.02.24</t>
  </si>
  <si>
    <t>15,36 2023.02.24</t>
  </si>
  <si>
    <t>ВЛ 6 (6.3) кВ Ф.1-9</t>
  </si>
  <si>
    <t>ВЛ-6 кВ Ф.1-14</t>
  </si>
  <si>
    <t>14,37 2023.02.25</t>
  </si>
  <si>
    <t>17,58 2023.02.25</t>
  </si>
  <si>
    <t>ВЛ 6 (6.3) кВ Ф.1-14</t>
  </si>
  <si>
    <t>ВЛ-6 кВ Ф.2-18</t>
  </si>
  <si>
    <t>09,35 2023.03.02</t>
  </si>
  <si>
    <t>12,21 2023.03.02</t>
  </si>
  <si>
    <t>ВЛ 6 (6.3) кВ Ф.2-18</t>
  </si>
  <si>
    <t>10,53 2023.03.02</t>
  </si>
  <si>
    <t>12,34 2023.03.02</t>
  </si>
  <si>
    <t>акт №6 09.03.2023</t>
  </si>
  <si>
    <t>12,08 2023.03.03</t>
  </si>
  <si>
    <t>14,42 2023.03.03</t>
  </si>
  <si>
    <t>11,59 2023.03.07</t>
  </si>
  <si>
    <t>15,18 2023.03.07</t>
  </si>
  <si>
    <t>ВЛ-6 кВ Ф.3-18</t>
  </si>
  <si>
    <t>10,11 2023.03.08</t>
  </si>
  <si>
    <t>13,45 2023.03.08</t>
  </si>
  <si>
    <t>ВЛ 6 (6.3) кВ Ф.3-18</t>
  </si>
  <si>
    <t>ВЛ-6 кВ Ф.3-2</t>
  </si>
  <si>
    <t>ВЛ 6 (6.3) кВ Ф.3-2</t>
  </si>
  <si>
    <t>ВЛ-6 кВ Ф.6-2</t>
  </si>
  <si>
    <t>09,59 2023.03.10</t>
  </si>
  <si>
    <t>11,16 2023.03.10</t>
  </si>
  <si>
    <t>ВЛ 6 (6.3) кВ Ф.6-2</t>
  </si>
  <si>
    <t>ВЛ-6 кВ Ф.2-5</t>
  </si>
  <si>
    <t>11,53 2023.03.12</t>
  </si>
  <si>
    <t>13,05 2023.03.12</t>
  </si>
  <si>
    <t>ВЛ 6 (6.3) кВ Ф.2-5</t>
  </si>
  <si>
    <t>ВЛ-6 кВ Ф.2-4</t>
  </si>
  <si>
    <t>ВЛ 6 (6.3) кВ Ф.2-4</t>
  </si>
  <si>
    <t>11,24 2023.03.13</t>
  </si>
  <si>
    <t>15,01 2023.03.13</t>
  </si>
  <si>
    <t>ВЛ-6 кВ Ф.24-17</t>
  </si>
  <si>
    <t>09,01 2023.03.17</t>
  </si>
  <si>
    <t>11,56 2023.03.17</t>
  </si>
  <si>
    <t>ВЛ 6 (6.3) кВ Ф.24-17</t>
  </si>
  <si>
    <t>03,10 2023.03.19</t>
  </si>
  <si>
    <t>04,07 2023.03.19</t>
  </si>
  <si>
    <t>акт №9 28.03.2023</t>
  </si>
  <si>
    <t>10,27 2023.03.20</t>
  </si>
  <si>
    <t>15,06 2023.03.20</t>
  </si>
  <si>
    <t>09,50 2023.03.21</t>
  </si>
  <si>
    <t>12,21 2023.03.21</t>
  </si>
  <si>
    <t>ВЛ-6 кВ Ф.30-6</t>
  </si>
  <si>
    <t>11,20 2023.03.22</t>
  </si>
  <si>
    <t>14,25 2023.03.22</t>
  </si>
  <si>
    <t>ВЛ 6 (6.3) кВ Ф.30-6</t>
  </si>
  <si>
    <t>Ф.ЧР-7.</t>
  </si>
  <si>
    <t>03,27 2023.03.28</t>
  </si>
  <si>
    <t>04,58 2023.03.28</t>
  </si>
  <si>
    <t>ВЛ 6 (6.3) кВ Ф.Чр-7</t>
  </si>
  <si>
    <t>акт №10 05.04.2023</t>
  </si>
  <si>
    <t>4.16, 4.12</t>
  </si>
  <si>
    <t>ВЛ-6 кВ Ф.10-4</t>
  </si>
  <si>
    <t>15,30 2023.03.28</t>
  </si>
  <si>
    <t>18,54 2023.03.28</t>
  </si>
  <si>
    <t>ВЛ 6 (6.3) кВ Ф.10-4</t>
  </si>
  <si>
    <t>12,09 2023.03.29</t>
  </si>
  <si>
    <t>16,00 2023.03.29</t>
  </si>
  <si>
    <t>14,44 2023.04.01</t>
  </si>
  <si>
    <t>16,26 2023.04.01</t>
  </si>
  <si>
    <t>10,54 2023.04.04</t>
  </si>
  <si>
    <t>18,25 2023.04.04</t>
  </si>
  <si>
    <t>ВЛ-6 кВ Ф.5-16</t>
  </si>
  <si>
    <t>14,51 2023.04.04</t>
  </si>
  <si>
    <t>16,14 2023.04.04</t>
  </si>
  <si>
    <t>ВЛ 6 (6.3) кВ Ф.5-16</t>
  </si>
  <si>
    <t>акт №11 11.04.2023</t>
  </si>
  <si>
    <t>17,20 2023.04.04</t>
  </si>
  <si>
    <t>22,20 2023.04.04</t>
  </si>
  <si>
    <t>ВЛ-6 кВ Ф.5-5</t>
  </si>
  <si>
    <t>16,00 2023.04.05</t>
  </si>
  <si>
    <t>16,54 2023.04.05</t>
  </si>
  <si>
    <t>ВЛ 6 (6.3) кВ Ф.5-5</t>
  </si>
  <si>
    <t>10,27 2023.04.06</t>
  </si>
  <si>
    <t>14,19 2023.04.06</t>
  </si>
  <si>
    <t>ВЛ-6 кВ Ф.3-14</t>
  </si>
  <si>
    <t>10,33 2023.04.06</t>
  </si>
  <si>
    <t>16,09 2023.04.06</t>
  </si>
  <si>
    <t>ВЛ 6 (6.3) кВ Ф.3-14</t>
  </si>
  <si>
    <t>ВЛ-6 кВ Ф.20-8</t>
  </si>
  <si>
    <t>14,38 2023.04.06</t>
  </si>
  <si>
    <t>17,40 2023.04.06</t>
  </si>
  <si>
    <t>ВЛ 6 (6.3) кВ Ф.20-8</t>
  </si>
  <si>
    <t>19,09 2023.04.06</t>
  </si>
  <si>
    <t>20,23 2023.04.06</t>
  </si>
  <si>
    <t>10,47 2023.04.07</t>
  </si>
  <si>
    <t>13,22 2023.04.07</t>
  </si>
  <si>
    <t>ВЛ-6 кВ Ф.Чр-7</t>
  </si>
  <si>
    <t>17,30 2023.04.10</t>
  </si>
  <si>
    <t>20,30 2023.04.10</t>
  </si>
  <si>
    <t>ВЛ-6 кВ Ф.Чр-10</t>
  </si>
  <si>
    <t>ВЛ 6 (6.3) кВ Ф.Чр-10</t>
  </si>
  <si>
    <t>ПС 35/6 кВ №125 В-35 1Т, В-6 1Т</t>
  </si>
  <si>
    <t>12,50 2023.04.12</t>
  </si>
  <si>
    <t>14,14 2023.04.12</t>
  </si>
  <si>
    <t>ПС 35 кВ №125 В-35 1Т, В-6 1Т</t>
  </si>
  <si>
    <t>акт №12 28.04.2023</t>
  </si>
  <si>
    <t>10,20 2023.04.13</t>
  </si>
  <si>
    <t>11,34 2023.04.13</t>
  </si>
  <si>
    <t>15,26 2023.04.17</t>
  </si>
  <si>
    <t>15,39 2023.04.17</t>
  </si>
  <si>
    <t>ВЛ-6 кВ Ф.О-5</t>
  </si>
  <si>
    <t>14,52 2023.04.23</t>
  </si>
  <si>
    <t>15,22 2023.04.23</t>
  </si>
  <si>
    <t>акт №13 03.05.2023</t>
  </si>
  <si>
    <t>ВЛ-35 кВ ЛС-1</t>
  </si>
  <si>
    <t>07,11 2023.04.24</t>
  </si>
  <si>
    <t>ВЛ 35 кВ ЛС-1</t>
  </si>
  <si>
    <t>акт №14 28.04.2023</t>
  </si>
  <si>
    <t>3.4.13</t>
  </si>
  <si>
    <t>10,26 2023.04.24</t>
  </si>
  <si>
    <t>12,04 2023.04.24</t>
  </si>
  <si>
    <t>10,42 2023.04.26</t>
  </si>
  <si>
    <t>17,50 2023.04.26</t>
  </si>
  <si>
    <t>10,53 2023.04.26</t>
  </si>
  <si>
    <t>12,29 2023.04.26</t>
  </si>
  <si>
    <t>11,15 2023.04.26</t>
  </si>
  <si>
    <t>14,05 2023.04.26</t>
  </si>
  <si>
    <t>ВЛ-6 кВ Ф.4-18</t>
  </si>
  <si>
    <t>14,23 2023.04.27</t>
  </si>
  <si>
    <t>16,33 2023.04.27</t>
  </si>
  <si>
    <t>ВЛ 6 (6.3) кВ Ф.4-18</t>
  </si>
  <si>
    <t>ВЛ-35 кВ Ц-1</t>
  </si>
  <si>
    <t>09,53 2023.04.28</t>
  </si>
  <si>
    <t>ВЛ 35 кВ Ц-1</t>
  </si>
  <si>
    <t>акт №16-1 12.05.2023</t>
  </si>
  <si>
    <t>ВЛ-6 кВ Ф.О-16</t>
  </si>
  <si>
    <t>00,25 2023.04.29</t>
  </si>
  <si>
    <t>ВЛ 6 (6.3) кВ Ф.О-16</t>
  </si>
  <si>
    <t>акт №17 04.05.2023</t>
  </si>
  <si>
    <t>01,35 2023.05.02</t>
  </si>
  <si>
    <t>акт №18 16.05.2023</t>
  </si>
  <si>
    <t>10,20 2023.05.02</t>
  </si>
  <si>
    <t>16,45 2023.05.02</t>
  </si>
  <si>
    <t>ВЛ 6 (6.3) кВ Ф.12-10</t>
  </si>
  <si>
    <t>10,38 2023.05.02</t>
  </si>
  <si>
    <t>12,31 2023.05.02</t>
  </si>
  <si>
    <t>ВЛ-110 кВ С-97</t>
  </si>
  <si>
    <t>18,55 2023.05.02</t>
  </si>
  <si>
    <t>ВЛ 110 кВ С-97</t>
  </si>
  <si>
    <t>акт №19 15.05.2023</t>
  </si>
  <si>
    <t>10,03 2023.05.05</t>
  </si>
  <si>
    <t>11,03 2023.05.05</t>
  </si>
  <si>
    <t>ВЛ-6 кВ Ф.Гр-14</t>
  </si>
  <si>
    <t>16,18 2023.05.05</t>
  </si>
  <si>
    <t>16,50 2023.05.05</t>
  </si>
  <si>
    <t>ВЛ 6 (6.3) кВ Ф.Гр-14</t>
  </si>
  <si>
    <t>ВЛ-6 кВ Ф.7-3</t>
  </si>
  <si>
    <t>10,02 2023.05.07</t>
  </si>
  <si>
    <t>15,16 2023.05.07</t>
  </si>
  <si>
    <t>ВЛ 6 (6.3) кВ Ф.7-3</t>
  </si>
  <si>
    <t>ВЛ-6 кВ Ф.7-10</t>
  </si>
  <si>
    <t>ВЛ 6 (6.3) кВ Ф.7-10</t>
  </si>
  <si>
    <t>11,13 2023.05.08</t>
  </si>
  <si>
    <t>12,51 2023.05.08</t>
  </si>
  <si>
    <t>ВЛ-6 кВ Ф.Б4-10</t>
  </si>
  <si>
    <t>10,45 2023.05.10</t>
  </si>
  <si>
    <t>16,40 2023.05.10</t>
  </si>
  <si>
    <t>ВЛ 6 (6.3) кВ Ф.Б4-10</t>
  </si>
  <si>
    <t>ВЛ-6 кВ Ф.9-21</t>
  </si>
  <si>
    <t>09,58 2023.05.15</t>
  </si>
  <si>
    <t>13,13 2023.05.15</t>
  </si>
  <si>
    <t>ВЛ 6 (6.3) кВ Ф.9-21</t>
  </si>
  <si>
    <t>ВЛ-6 кВ Ф.Кр-20</t>
  </si>
  <si>
    <t>10,26 2023.05.16</t>
  </si>
  <si>
    <t>15,40 2023.05.16</t>
  </si>
  <si>
    <t>ВЛ 6 (6.3) кВ Ф.Кр-20</t>
  </si>
  <si>
    <t>10,43 2023.05.16</t>
  </si>
  <si>
    <t>13,47 2023.05.16</t>
  </si>
  <si>
    <t>ВЛ-6 кВ Ф.1-10</t>
  </si>
  <si>
    <t>16,05 2023.05.16</t>
  </si>
  <si>
    <t>17,27 2023.05.16</t>
  </si>
  <si>
    <t>ВЛ 6 (6.3) кВ Ф.1-10</t>
  </si>
  <si>
    <t>11,45 2023.05.17</t>
  </si>
  <si>
    <t>14,03 2023.05.17</t>
  </si>
  <si>
    <t>ВЛ-6 кВ Ф.1-20</t>
  </si>
  <si>
    <t>09,17 2023.05.19</t>
  </si>
  <si>
    <t>17,27 2023.05.19</t>
  </si>
  <si>
    <t>ВЛ 6 (6.3) кВ Ф.1-20</t>
  </si>
  <si>
    <t>11,03 2023.05.19</t>
  </si>
  <si>
    <t>13,25 2023.05.19</t>
  </si>
  <si>
    <t>14,41 2023.05.20</t>
  </si>
  <si>
    <t>16,43 2023.05.20</t>
  </si>
  <si>
    <t>ВЛ-6 кВ Ф.10-14</t>
  </si>
  <si>
    <t>16,35 2023.05.22</t>
  </si>
  <si>
    <t>18,28 2023.05.22</t>
  </si>
  <si>
    <t>ВЛ 6 (6.3) кВ Ф.10-14</t>
  </si>
  <si>
    <t>04,05 2023.05.23</t>
  </si>
  <si>
    <t>акт №22 02.06.2023</t>
  </si>
  <si>
    <t>10,16 2023.05.24</t>
  </si>
  <si>
    <t>17,20 2023.05.24</t>
  </si>
  <si>
    <t>ВЛ-6 кВ Ф.15-3</t>
  </si>
  <si>
    <t>09,54 2023.05.25</t>
  </si>
  <si>
    <t>16,29 2023.05.25</t>
  </si>
  <si>
    <t>ВЛ 6 (6.3) кВ Ф.15-3</t>
  </si>
  <si>
    <t>ВЛ-6 кВ Ф.1-21</t>
  </si>
  <si>
    <t>10,26 2023.05.26</t>
  </si>
  <si>
    <t>16,02 2023.05.26</t>
  </si>
  <si>
    <t>ВЛ 6 (6.3) кВ Ф.1-21</t>
  </si>
  <si>
    <t>акт №23 05.06.2023</t>
  </si>
  <si>
    <t>ВЛ-6 кВ Ф.18-5</t>
  </si>
  <si>
    <t>14,42 2023.05.26</t>
  </si>
  <si>
    <t>17,06 2023.05.26</t>
  </si>
  <si>
    <t>ВЛ 6 (6.3) кВ Ф.18-5</t>
  </si>
  <si>
    <t>ВЛ-6 кВ Ф.7-4</t>
  </si>
  <si>
    <t>16,02 2023.05.29</t>
  </si>
  <si>
    <t>20,26 2023.05.29</t>
  </si>
  <si>
    <t>ВЛ 6 (6.3) кВ Ф.7-4</t>
  </si>
  <si>
    <t>ВЛ-6 кВ Ф.8-12</t>
  </si>
  <si>
    <t>10,52 2023.05.30</t>
  </si>
  <si>
    <t>12,14 2023.05.30</t>
  </si>
  <si>
    <t>ВЛ 6 (6.3) кВ Ф.8-12</t>
  </si>
  <si>
    <t>16,53 2023.05.30</t>
  </si>
  <si>
    <t>17,17 2023.05.30</t>
  </si>
  <si>
    <t>15,29 2023.06.02</t>
  </si>
  <si>
    <t>17,09 2023.06.02</t>
  </si>
  <si>
    <t>09,30 2023.06.04</t>
  </si>
  <si>
    <t>15,45 2023.06.04</t>
  </si>
  <si>
    <t>14,00 2023.06.04</t>
  </si>
  <si>
    <t>17,10 2023.06.04</t>
  </si>
  <si>
    <t>04,41 2023.06.06</t>
  </si>
  <si>
    <t>ВЛ 6 (6.3) кВ ВЛ-6 кВ Ф.3-1</t>
  </si>
  <si>
    <t>акт №30 14.06.2023</t>
  </si>
  <si>
    <t>ВЛ 6 (6.3) кВ ВЛ-6 кВ Ф.3-2</t>
  </si>
  <si>
    <t>ВЛ-35 кВ Ц-11</t>
  </si>
  <si>
    <t>05,04 2023.06.06</t>
  </si>
  <si>
    <t>ВЛ 35 кВ ВЛ-35 кВ Ц-11</t>
  </si>
  <si>
    <t>акт №26 13.06.2023</t>
  </si>
  <si>
    <t>ВЛ-6 кВ Ф.9-13</t>
  </si>
  <si>
    <t>05,17 2023.06.06</t>
  </si>
  <si>
    <t>ВЛ 6 (6.3) кВ ВЛ-6 кВ Ф.9-13</t>
  </si>
  <si>
    <t>акт №27 26.06.2023</t>
  </si>
  <si>
    <t>ПС 35/6 кВ №203 В-6 2Т</t>
  </si>
  <si>
    <t>06,20 2023.06.06</t>
  </si>
  <si>
    <t>06,37 2023.06.06</t>
  </si>
  <si>
    <t>ПС 35 кВ №203 В-6 2Т</t>
  </si>
  <si>
    <t>акт №29 14.06.2023</t>
  </si>
  <si>
    <t>09,35 2023.06.06</t>
  </si>
  <si>
    <t>10,25 2023.06.06</t>
  </si>
  <si>
    <t>10,53 2023.06.06</t>
  </si>
  <si>
    <t>12,32 2023.06.06</t>
  </si>
  <si>
    <t>ВЛ 6 (6.3) кВ Ф.9-13</t>
  </si>
  <si>
    <t>ВЛ-6 кВ Ф.23-16</t>
  </si>
  <si>
    <t>14,06 2023.06.06</t>
  </si>
  <si>
    <t>15,33 2023.06.06</t>
  </si>
  <si>
    <t>ВЛ 6 (6.3) кВ Ф.23-16</t>
  </si>
  <si>
    <t>акт №28 14.06.2023</t>
  </si>
  <si>
    <t>00,27 2023.06.07</t>
  </si>
  <si>
    <t>акт №31 20.06.2023</t>
  </si>
  <si>
    <t>ВЛ-6 кВ Ф.10-7</t>
  </si>
  <si>
    <t>00,48 2023.06.07</t>
  </si>
  <si>
    <t>ВЛ 6 (6.3) кВ Ф.10-7</t>
  </si>
  <si>
    <t>акт №32 24.06.2023</t>
  </si>
  <si>
    <t>ВЛ-6 кВ Ф.6-6</t>
  </si>
  <si>
    <t>01,56 2023.06.07</t>
  </si>
  <si>
    <t>ВЛ 6 (6.3) кВ Ф.6-6</t>
  </si>
  <si>
    <t>акт №33 19.06.2023</t>
  </si>
  <si>
    <t>03,07 2023.06.07</t>
  </si>
  <si>
    <t>03,55 2023.06.07</t>
  </si>
  <si>
    <t>акт №34 20.06.2023</t>
  </si>
  <si>
    <t>ВЛ-6 кВ Ф.8-15</t>
  </si>
  <si>
    <t>03,16 2023.06.07</t>
  </si>
  <si>
    <t>ВЛ 6 (6.3) кВ Ф.8-15</t>
  </si>
  <si>
    <t>акт №35 19.06.2023</t>
  </si>
  <si>
    <t>3.4.12.3, 3.4.12.5</t>
  </si>
  <si>
    <t>ВЛ-6 кВ Ф.8-13</t>
  </si>
  <si>
    <t>ВЛ 6 (6.3) кВ Ф.8-13</t>
  </si>
  <si>
    <t>ВЛ-35 кВ ЦЛ-1</t>
  </si>
  <si>
    <t>03,33 2023.06.07</t>
  </si>
  <si>
    <t>ВЛ 35 кВ ЦЛ-1</t>
  </si>
  <si>
    <t>акт №36 13.06.2023</t>
  </si>
  <si>
    <t>ВЛ-35 кВ ЦЛ-4</t>
  </si>
  <si>
    <t>ВЛ 35 кВ ЦЛ-4</t>
  </si>
  <si>
    <t>ВЛ-6 кВ Ф.6-1</t>
  </si>
  <si>
    <t>04,31 2023.06.07</t>
  </si>
  <si>
    <t>05,53 2023.06.07</t>
  </si>
  <si>
    <t>ВЛ 6 (6.3) кВ Ф.6-1</t>
  </si>
  <si>
    <t>акт №39 16.06.2023</t>
  </si>
  <si>
    <t xml:space="preserve">ВЛ-6 кВ </t>
  </si>
  <si>
    <t>04,48 2023.06.07</t>
  </si>
  <si>
    <t>11,48 2023.06.07</t>
  </si>
  <si>
    <t>ВЛ 6 (6.3) кВ Ф.2-17</t>
  </si>
  <si>
    <t>акт №37 23.06.2023</t>
  </si>
  <si>
    <t>ВЛ-6 кВ Ф.24-2</t>
  </si>
  <si>
    <t>05,15 2023.06.07</t>
  </si>
  <si>
    <t>ВЛ 6 (6.3) кВ Ф.24-2</t>
  </si>
  <si>
    <t>акт №38 23.06.2023</t>
  </si>
  <si>
    <t>ВЛ-6 кВ Ф.8-16</t>
  </si>
  <si>
    <t>06,22 2023.06.07</t>
  </si>
  <si>
    <t>12,27 2023.06.07</t>
  </si>
  <si>
    <t>ВЛ 6 (6.3) кВ Ф.8-16</t>
  </si>
  <si>
    <t>ВЛ-6 кВ Ф.29-19</t>
  </si>
  <si>
    <t>15,48 2023.06.07</t>
  </si>
  <si>
    <t>18,30 2023.06.07</t>
  </si>
  <si>
    <t>ВЛ 6 (6.3) кВ Ф.29-19</t>
  </si>
  <si>
    <t>15,51 2023.06.07</t>
  </si>
  <si>
    <t>18,08 2023.06.07</t>
  </si>
  <si>
    <t>00,57 2023.06.08</t>
  </si>
  <si>
    <t>акт №40 10.06.2023</t>
  </si>
  <si>
    <t>ВЛ-6 кВ Ф.12-11</t>
  </si>
  <si>
    <t>02,03 2023.06.08</t>
  </si>
  <si>
    <t>ВЛ 6 (6.3) кВ Ф.12-11</t>
  </si>
  <si>
    <t>акт №41 13.06.2023</t>
  </si>
  <si>
    <t>02,10 2023.06.08</t>
  </si>
  <si>
    <t>06,24 2023.06.08</t>
  </si>
  <si>
    <t>акт №43 26.06.2023</t>
  </si>
  <si>
    <t>03,37 2023.06.08</t>
  </si>
  <si>
    <t>03,40 2023.06.08</t>
  </si>
  <si>
    <t>акт №42 16.06.2023</t>
  </si>
  <si>
    <t>ВЛ-6 кВ Ф.8-6</t>
  </si>
  <si>
    <t>11,03 2023.06.09</t>
  </si>
  <si>
    <t>15,39 2023.06.09</t>
  </si>
  <si>
    <t>ВЛ 6 (6.3) кВ Ф.8-6</t>
  </si>
  <si>
    <t>ВЛ-6 кВ Ф.Б3-19</t>
  </si>
  <si>
    <t>11,07 2023.06.09</t>
  </si>
  <si>
    <t>19,20 2023.06.09</t>
  </si>
  <si>
    <t>ВЛ 6 (6.3) кВ Ф.Б3-19</t>
  </si>
  <si>
    <t>ВЛ-6 кВ Ф.9-8</t>
  </si>
  <si>
    <t>14,39 2023.06.12</t>
  </si>
  <si>
    <t>16,14 2023.06.12</t>
  </si>
  <si>
    <t>ВЛ 6 (6.3) кВ Ф.9-8</t>
  </si>
  <si>
    <t>ВЛ-6 кВ Ф.6-12</t>
  </si>
  <si>
    <t>10,40 2023.06.13</t>
  </si>
  <si>
    <t>18,48 2023.06.13</t>
  </si>
  <si>
    <t>ВЛ 6 (6.3) кВ Ф.6-12</t>
  </si>
  <si>
    <t>ВЛ-6 кВ Ф.5-10</t>
  </si>
  <si>
    <t>10,05 2023.06.14</t>
  </si>
  <si>
    <t>15,37 2023.06.14</t>
  </si>
  <si>
    <t>ВЛ 6 (6.3) кВ Ф.5-10</t>
  </si>
  <si>
    <t>17,22 2023.06.14</t>
  </si>
  <si>
    <t>17,31 2023.06.14</t>
  </si>
  <si>
    <t>21,05 2023.06.14</t>
  </si>
  <si>
    <t>акт №45 23.06.2023</t>
  </si>
  <si>
    <t>01,40 2023.06.15</t>
  </si>
  <si>
    <t>03,09 2023.06.15</t>
  </si>
  <si>
    <t>акт №46 03.07.2023</t>
  </si>
  <si>
    <t>ВЛ-6 кВ Ф.5-7</t>
  </si>
  <si>
    <t>13,58 2023.06.15</t>
  </si>
  <si>
    <t>ВЛ 6 (6.3) кВ Ф.5-7</t>
  </si>
  <si>
    <t>акт №47 20.06.2023</t>
  </si>
  <si>
    <t>15,05 2023.06.15</t>
  </si>
  <si>
    <t>16,39 2023.06.15</t>
  </si>
  <si>
    <t>ВЛ-6 кВ Ф.Б4-15</t>
  </si>
  <si>
    <t>11,28 2023.06.17</t>
  </si>
  <si>
    <t>16,03 2023.06.17</t>
  </si>
  <si>
    <t>ВЛ 6 (6.3) кВ Ф.Б4-15</t>
  </si>
  <si>
    <t>13,10 2023.06.17</t>
  </si>
  <si>
    <t>21,01 2023.06.17</t>
  </si>
  <si>
    <t>ВЛ 6 (6.3) кВ ВЛ-6 кВ Ф.Чр-15</t>
  </si>
  <si>
    <t>акт №49 27.06.2023</t>
  </si>
  <si>
    <t>19,52 2023.06.17</t>
  </si>
  <si>
    <t>20,00 2023.06.17</t>
  </si>
  <si>
    <t>ВЛ-6 кВ Ф.3-11</t>
  </si>
  <si>
    <t>11,35 2023.06.18</t>
  </si>
  <si>
    <t>16,24 2023.06.18</t>
  </si>
  <si>
    <t>ВЛ 6 (6.3) кВ Ф.3-11</t>
  </si>
  <si>
    <t>11,10 2023.06.19</t>
  </si>
  <si>
    <t>12,03 2023.06.19</t>
  </si>
  <si>
    <t>11,30 2023.06.19</t>
  </si>
  <si>
    <t>14,47 2023.06.19</t>
  </si>
  <si>
    <t>14,12 2023.06.19</t>
  </si>
  <si>
    <t>17,17 2023.06.19</t>
  </si>
  <si>
    <t>ВЛ-6 кВ Ф.1-16</t>
  </si>
  <si>
    <t>16,30 2023.06.19</t>
  </si>
  <si>
    <t>18,35 2023.06.19</t>
  </si>
  <si>
    <t>ВЛ 6 (6.3) кВ Ф.1-16</t>
  </si>
  <si>
    <t>ВЛ-6 кВ Ф.ЗМ-8</t>
  </si>
  <si>
    <t>20,59 2023.06.19</t>
  </si>
  <si>
    <t>ВЛ 6 (6.3) кВ ВЛ-6 кВ Ф.ЗМ-8</t>
  </si>
  <si>
    <t>акт №50 28.06.2023</t>
  </si>
  <si>
    <t>12,38 2023.06.20</t>
  </si>
  <si>
    <t>акт №51 07.07.2023</t>
  </si>
  <si>
    <t>ВЛ-6 кВ Ф.4-7</t>
  </si>
  <si>
    <t>16,06 2023.06.20</t>
  </si>
  <si>
    <t>17,10 2023.06.20</t>
  </si>
  <si>
    <t>ВЛ 6 (6.3) кВ Ф.4-7</t>
  </si>
  <si>
    <t>ВЛ-6 кВ Ф.8-3</t>
  </si>
  <si>
    <t>21,51 2023.06.20</t>
  </si>
  <si>
    <t>23,30 2023.06.20</t>
  </si>
  <si>
    <t>ВЛ 6 (6.3) кВ Ф.8-3</t>
  </si>
  <si>
    <t>13,38 2023.06.21</t>
  </si>
  <si>
    <t>15,11 2023.06.21</t>
  </si>
  <si>
    <t>20,14 2023.06.21</t>
  </si>
  <si>
    <t>20,59 2023.06.21</t>
  </si>
  <si>
    <t>23,54 2023.06.22</t>
  </si>
  <si>
    <t>акт №52 04.07.2023</t>
  </si>
  <si>
    <t>11,44 2023.06.23</t>
  </si>
  <si>
    <t>14,42 2023.06.23</t>
  </si>
  <si>
    <t>ВЛ-6 кВ Ф.15-8</t>
  </si>
  <si>
    <t>13,13 2023.06.23</t>
  </si>
  <si>
    <t>15,49 2023.06.23</t>
  </si>
  <si>
    <t>ВЛ 6 (6.3) кВ Ф.15-8</t>
  </si>
  <si>
    <t>ВЛ-6 кВ Ф.9-5</t>
  </si>
  <si>
    <t>15,14 2023.06.23</t>
  </si>
  <si>
    <t>ВЛ 6 (6.3) кВ Ф.9-5</t>
  </si>
  <si>
    <t>акт №53 03.07.2023</t>
  </si>
  <si>
    <t>4.14</t>
  </si>
  <si>
    <t>15,43 2023.06.24</t>
  </si>
  <si>
    <t>16,58 2023.06.24</t>
  </si>
  <si>
    <t>10,01 2023.06.25</t>
  </si>
  <si>
    <t>13,50 2023.06.25</t>
  </si>
  <si>
    <t>12,07 2023.06.27</t>
  </si>
  <si>
    <t>17,21 2023.06.27</t>
  </si>
  <si>
    <t>14,10 2023.06.30</t>
  </si>
  <si>
    <t>14,12 2023.06.30</t>
  </si>
  <si>
    <t>11,37 2023.07.01</t>
  </si>
  <si>
    <t>15,30 2023.07.01</t>
  </si>
  <si>
    <t>01,01 2023.07.03</t>
  </si>
  <si>
    <t>акт №54 14.07.2023</t>
  </si>
  <si>
    <t>11,22 2023.07.03</t>
  </si>
  <si>
    <t>12,11 2023.07.03</t>
  </si>
  <si>
    <t>10,03 2023.07.05</t>
  </si>
  <si>
    <t>16,43 2023.07.05</t>
  </si>
  <si>
    <t>ВЛ-6 кВ Ф.24-13</t>
  </si>
  <si>
    <t>10,50 2023.07.05</t>
  </si>
  <si>
    <t>14,10 2023.07.05</t>
  </si>
  <si>
    <t>ВЛ 6 (6.3) кВ Ф.24-13</t>
  </si>
  <si>
    <t>ВЛ-6 кВ Ф.24-14</t>
  </si>
  <si>
    <t>ВЛ 6 (6.3) кВ Ф.24-14</t>
  </si>
  <si>
    <t>ВЛ-6 кВ Ф.ЛМ-8</t>
  </si>
  <si>
    <t>11,07 2023.07.05</t>
  </si>
  <si>
    <t>12,03 2023.07.05</t>
  </si>
  <si>
    <t>ВЛ 6 (6.3) кВ Ф.ЛМ-8</t>
  </si>
  <si>
    <t>акт №55 12.07.2023</t>
  </si>
  <si>
    <t>3.4.7.4, 3.4.7.3</t>
  </si>
  <si>
    <t>11,20 2023.07.05</t>
  </si>
  <si>
    <t>16,17 2023.07.05</t>
  </si>
  <si>
    <t>13,18 2023.07.05</t>
  </si>
  <si>
    <t>акт №56 17.07.2023</t>
  </si>
  <si>
    <t>3.4.7.4, 3.4.12.5</t>
  </si>
  <si>
    <t>19,13 2023.07.05</t>
  </si>
  <si>
    <t>акт №58 20.07.2023</t>
  </si>
  <si>
    <t>ВЛ-6 кВ Ф.1-5</t>
  </si>
  <si>
    <t>20,57 2023.07.05</t>
  </si>
  <si>
    <t>ВЛ 6 (6.3) кВ Ф.1-5</t>
  </si>
  <si>
    <t>акт №57 13.07.2023</t>
  </si>
  <si>
    <t>19,41 2023.07.06</t>
  </si>
  <si>
    <t>20,27 2023.07.06</t>
  </si>
  <si>
    <t>ВЛ-6 кВ Ф.Кр-21</t>
  </si>
  <si>
    <t>16,25 2023.07.07</t>
  </si>
  <si>
    <t>ВЛ 6 (6.3) кВ Ф.Кр-21</t>
  </si>
  <si>
    <t>акт №61 12.07.2023</t>
  </si>
  <si>
    <t>16,40 2023.07.07</t>
  </si>
  <si>
    <t>16,48 2023.07.07</t>
  </si>
  <si>
    <t>акт №59 21.07.2023</t>
  </si>
  <si>
    <t>ПС 35/6 кВ №126 1Т</t>
  </si>
  <si>
    <t>16,50 2023.07.07</t>
  </si>
  <si>
    <t>21,07 2023.07.07</t>
  </si>
  <si>
    <t>ПС 35 кВ №126 1Т</t>
  </si>
  <si>
    <t>акт №60 17.07.2023</t>
  </si>
  <si>
    <t>ВЛ-6 кВ Ф.8-14</t>
  </si>
  <si>
    <t>18,18 2023.07.07</t>
  </si>
  <si>
    <t>ВЛ 6 (6.3) кВ Ф.8-14</t>
  </si>
  <si>
    <t>акт №62 21.07.2023</t>
  </si>
  <si>
    <t>ВЛ-6 кВ Ф.2-1</t>
  </si>
  <si>
    <t>00,44 2023.07.08</t>
  </si>
  <si>
    <t>акт №63 14.07.2023</t>
  </si>
  <si>
    <t>ВЛ-35 кВ ЦЛ-8</t>
  </si>
  <si>
    <t>00,54 2023.07.08</t>
  </si>
  <si>
    <t>ВЛ 35 кВ ЦЛ-8</t>
  </si>
  <si>
    <t>акт №65 18.07.2023</t>
  </si>
  <si>
    <t>ВЛ-35 кВ ЦЛ-9</t>
  </si>
  <si>
    <t>КЛ 35 кВ ЦЛ-9</t>
  </si>
  <si>
    <t>01,14 2023.07.08</t>
  </si>
  <si>
    <t>акт №64 17.07.2023</t>
  </si>
  <si>
    <t>10,07 2023.07.08</t>
  </si>
  <si>
    <t>14,08 2023.07.08</t>
  </si>
  <si>
    <t>09,27 2023.07.10</t>
  </si>
  <si>
    <t>10,53 2023.07.10</t>
  </si>
  <si>
    <t>12,05 2023.07.10</t>
  </si>
  <si>
    <t>12,12 2023.07.10</t>
  </si>
  <si>
    <t>ВЛ-6 кВ Ф.11-20</t>
  </si>
  <si>
    <t>10,12 2023.07.11</t>
  </si>
  <si>
    <t>10,16 2023.07.11</t>
  </si>
  <si>
    <t>ВЛ 6 (6.3) кВ Ф.11-20</t>
  </si>
  <si>
    <t>акт №67 21.07.2023</t>
  </si>
  <si>
    <t>ВЛ-6 кВ Ф.Б5-25</t>
  </si>
  <si>
    <t>09,26 2023.07.12</t>
  </si>
  <si>
    <t>14,33 2023.07.12</t>
  </si>
  <si>
    <t>ВЛ 6 (6.3) кВ Ф.Б5-25</t>
  </si>
  <si>
    <t>ВЛ-6 кВ Ф.10-16</t>
  </si>
  <si>
    <t>15,13 2023.07.13</t>
  </si>
  <si>
    <t>ВЛ 6 (6.3) кВ Ф.10-16</t>
  </si>
  <si>
    <t>акт №68 20.07.2023</t>
  </si>
  <si>
    <t>15,26 2023.07.13</t>
  </si>
  <si>
    <t>акт №69 19.07.2023</t>
  </si>
  <si>
    <t>15,27 2023.07.13</t>
  </si>
  <si>
    <t>16,11 2023.07.13</t>
  </si>
  <si>
    <t>акт №71 21.07.2023</t>
  </si>
  <si>
    <t>19,27 2023.07.13</t>
  </si>
  <si>
    <t>21,03 2023.07.13</t>
  </si>
  <si>
    <t>акт №72 20.07.2023</t>
  </si>
  <si>
    <t>ВЛ-6 кВ Ф.9-6</t>
  </si>
  <si>
    <t>05,04 2023.07.14</t>
  </si>
  <si>
    <t>05,58 2023.07.14</t>
  </si>
  <si>
    <t>ВЛ 6 (6.3) кВ Ф.9-6</t>
  </si>
  <si>
    <t>акт №73 18.07.2023</t>
  </si>
  <si>
    <t>ВЛ-6 кВ Ф.6-7</t>
  </si>
  <si>
    <t>05,15 2023.07.14</t>
  </si>
  <si>
    <t>ВЛ 6 (6.3) кВ Ф.6-7</t>
  </si>
  <si>
    <t>акт №74 31.07.2023</t>
  </si>
  <si>
    <t>05,33 2023.07.14</t>
  </si>
  <si>
    <t>ВЛ 6 (6.3) кВ ф.ЗМ-7</t>
  </si>
  <si>
    <t>акт №76 24.07.2023</t>
  </si>
  <si>
    <t>05,57 2023.07.14</t>
  </si>
  <si>
    <t>акт №77 25.07.2023</t>
  </si>
  <si>
    <t>11,29 2023.07.14</t>
  </si>
  <si>
    <t>акт №88 01.08.2023</t>
  </si>
  <si>
    <t>ВЛ-6 кВ Ф.10-12</t>
  </si>
  <si>
    <t>01,03 2023.07.15</t>
  </si>
  <si>
    <t>акт №79 30.07.2023</t>
  </si>
  <si>
    <t>ВЛ-6 кВ Ф.Кр-2</t>
  </si>
  <si>
    <t>01,23 2023.07.15</t>
  </si>
  <si>
    <t>01,30 2023.07.15</t>
  </si>
  <si>
    <t>ВЛ 6 (6.3) кВ Ф.Кр-2</t>
  </si>
  <si>
    <t>акт №80 01.08.2023</t>
  </si>
  <si>
    <t>ВЛ-6 кВ Ф.Кр-23</t>
  </si>
  <si>
    <t>ВЛ 6 (6.3) кВ Ф.Кр-23</t>
  </si>
  <si>
    <t>акт №80-1 02.08.2023</t>
  </si>
  <si>
    <t>03,59 2023.07.15</t>
  </si>
  <si>
    <t>акт №81-1 01.08.2023</t>
  </si>
  <si>
    <t>ВЛ-6 кВ Ф.14-18</t>
  </si>
  <si>
    <t>04,13 2023.07.15</t>
  </si>
  <si>
    <t>04,15 2023.07.15</t>
  </si>
  <si>
    <t>ВЛ 6 (6.3) кВ Ф.14-18</t>
  </si>
  <si>
    <t>акт №82-1 03.08.2023</t>
  </si>
  <si>
    <t>ПС 35/6кВ №304 2Т</t>
  </si>
  <si>
    <t>09,39 2023.07.16</t>
  </si>
  <si>
    <t>09,46 2023.07.16</t>
  </si>
  <si>
    <t>ПС 35 кВ №304 2Т</t>
  </si>
  <si>
    <t>акт №81 31.07.2023</t>
  </si>
  <si>
    <t>ВЛ 110 кВ Катыльгинская – Черемшанская (С-92Ч)</t>
  </si>
  <si>
    <t>05,03 2023.07.18</t>
  </si>
  <si>
    <t>акт №82 04.08.2023</t>
  </si>
  <si>
    <t>ВЛ-6 кВ Ф.4-17</t>
  </si>
  <si>
    <t>10,48 2023.07.18</t>
  </si>
  <si>
    <t>12,25 2023.07.18</t>
  </si>
  <si>
    <t>ВЛ 6 (6.3) кВ Ф.4-17</t>
  </si>
  <si>
    <t>акт №83 04.08.2023</t>
  </si>
  <si>
    <t>13,34 2023.07.18</t>
  </si>
  <si>
    <t>14,30 2023.07.18</t>
  </si>
  <si>
    <t>ВЛ-110 кВ Катыльгинская Черемшанская (С-92Ч)</t>
  </si>
  <si>
    <t>06,15 2023.07.21</t>
  </si>
  <si>
    <t>ВЛ 110 кВ Катыльгинская Черемшанская (С-92Ч)</t>
  </si>
  <si>
    <t>акт №84 08.08.2023</t>
  </si>
  <si>
    <t>11,08 2023.07.21</t>
  </si>
  <si>
    <t>12,44 2023.07.21</t>
  </si>
  <si>
    <t>16,59 2023.07.21</t>
  </si>
  <si>
    <t>акт №85 08.08.2023</t>
  </si>
  <si>
    <t>19,07 2023.07.21</t>
  </si>
  <si>
    <t>акт №86 08.08.2023</t>
  </si>
  <si>
    <t>10,13 2023.07.23</t>
  </si>
  <si>
    <t>20,02 2023.07.23</t>
  </si>
  <si>
    <t>11,31 2023.07.23</t>
  </si>
  <si>
    <t>15,15 2023.07.23</t>
  </si>
  <si>
    <t>16,16 2023.07.24</t>
  </si>
  <si>
    <t>ВЛ 35 кВ ЦЛ-9</t>
  </si>
  <si>
    <t>акт №87 07.08.2023</t>
  </si>
  <si>
    <t>00,57 2023.07.25</t>
  </si>
  <si>
    <t>акт №88 08.08.2023</t>
  </si>
  <si>
    <t>13,03 2023.07.26</t>
  </si>
  <si>
    <t>13,06 2023.07.26</t>
  </si>
  <si>
    <t>акт №89 08.08.2023</t>
  </si>
  <si>
    <t>17,38 2023.07.27</t>
  </si>
  <si>
    <t>акт №90 08.08.2023</t>
  </si>
  <si>
    <t>15,30 2023.07.28</t>
  </si>
  <si>
    <t>акт №91 09.08.2023</t>
  </si>
  <si>
    <t>18,05 2023.07.28</t>
  </si>
  <si>
    <t>ВЛ 35 кВ Ц-11</t>
  </si>
  <si>
    <t>акт №92 08.08.2023</t>
  </si>
  <si>
    <t>4.11, 4.12</t>
  </si>
  <si>
    <t>13,36 2023.07.29</t>
  </si>
  <si>
    <t>акт №93 08.08.2023</t>
  </si>
  <si>
    <t>ВЛ-6 кВ Ф.2-16</t>
  </si>
  <si>
    <t>11,11 2023.07.30</t>
  </si>
  <si>
    <t>ВЛ 6 (6.3) кВ Ф.2-16</t>
  </si>
  <si>
    <t>акт №94 11.08.2023</t>
  </si>
  <si>
    <t>3.4.7.1, 3.4.13.2</t>
  </si>
  <si>
    <t>15,05 2023.07.30</t>
  </si>
  <si>
    <t>акт №95 08.08.2023</t>
  </si>
  <si>
    <t>11,04 2023.08.01</t>
  </si>
  <si>
    <t>12,11 2023.08.01</t>
  </si>
  <si>
    <t>ВЛ- 6 кВ Ф.6-1</t>
  </si>
  <si>
    <t>17,52 2023.08.01</t>
  </si>
  <si>
    <t>акт №97 11.08.2023</t>
  </si>
  <si>
    <t>ВЛ-6 кВ Ф.Гр-1</t>
  </si>
  <si>
    <t>18,34 2023.08.01</t>
  </si>
  <si>
    <t>ВЛ 6 (6.3) кВ Ф.Гр-1</t>
  </si>
  <si>
    <t>акт №98 10.08.2023</t>
  </si>
  <si>
    <t>акт №99 14.08.2023</t>
  </si>
  <si>
    <t>ВЛ-35 кВ Ц-8</t>
  </si>
  <si>
    <t>19,26 2023.08.01</t>
  </si>
  <si>
    <t>ВЛ 35 кВ Ц-8</t>
  </si>
  <si>
    <t>АО "ЮТЭК-РС"</t>
  </si>
  <si>
    <t>акт №100 16.08.2023</t>
  </si>
  <si>
    <t>14,50 2023.08.02</t>
  </si>
  <si>
    <t>акт №101 16.08.2023</t>
  </si>
  <si>
    <t>18,40 2023.08.02</t>
  </si>
  <si>
    <t>акт №102 10.08.2023</t>
  </si>
  <si>
    <t>22,41 2023.08.02</t>
  </si>
  <si>
    <t>22,49 2023.08.02</t>
  </si>
  <si>
    <t>ВЛ-6 кВ Ф.7-12</t>
  </si>
  <si>
    <t>ВЛ 6 (6.3) кВ Ф.7-12</t>
  </si>
  <si>
    <t>ВЛ-6 кВ Ф.Б1-3</t>
  </si>
  <si>
    <t>13,23 2023.08.03</t>
  </si>
  <si>
    <t>ВЛ 6 (6.3) кВ Ф.Б1-3</t>
  </si>
  <si>
    <t>акт №104 18.08.2023</t>
  </si>
  <si>
    <t>ВЛ-6 кВ Ф.Б4-27</t>
  </si>
  <si>
    <t>14,15 2023.08.03</t>
  </si>
  <si>
    <t>ВЛ 6 (6.3) кВ Ф.Б4-27</t>
  </si>
  <si>
    <t>акт №105 18.08.2023</t>
  </si>
  <si>
    <t>15,09 2023.08.03</t>
  </si>
  <si>
    <t>акт №106 10.08.2023</t>
  </si>
  <si>
    <t>18,19 2023.08.03</t>
  </si>
  <si>
    <t>акт №107 08.08.2023</t>
  </si>
  <si>
    <t>18,36 2023.08.03</t>
  </si>
  <si>
    <t>акт №108 05.08.2023</t>
  </si>
  <si>
    <t>19,36 2023.08.03</t>
  </si>
  <si>
    <t>21,22 2023.08.03</t>
  </si>
  <si>
    <t>01,44 2023.08.04</t>
  </si>
  <si>
    <t>03,16 2023.08.04</t>
  </si>
  <si>
    <t>акт №109 21.08.2023</t>
  </si>
  <si>
    <t>16,40 2023.08.04</t>
  </si>
  <si>
    <t>17,38 2023.08.04</t>
  </si>
  <si>
    <t>10,12 2023.08.05</t>
  </si>
  <si>
    <t>10,15 2023.08.05</t>
  </si>
  <si>
    <t>16,50 2023.08.05</t>
  </si>
  <si>
    <t>18,00 2023.08.05</t>
  </si>
  <si>
    <t>11,13 2023.08.08</t>
  </si>
  <si>
    <t>13,08 2023.08.08</t>
  </si>
  <si>
    <t>ВЛ-6 кВ Ф.9-10</t>
  </si>
  <si>
    <t>10,36 2023.08.09</t>
  </si>
  <si>
    <t>13,29 2023.08.09</t>
  </si>
  <si>
    <t>ВЛ 6 (6.3) кВ Ф.9-10</t>
  </si>
  <si>
    <t>17,03 2023.08.12</t>
  </si>
  <si>
    <t>19,25 2023.08.12</t>
  </si>
  <si>
    <t>11,23 2023.08.14</t>
  </si>
  <si>
    <t>13,40 2023.08.14</t>
  </si>
  <si>
    <t>10,46 2023.08.17</t>
  </si>
  <si>
    <t>13,36 2023.08.17</t>
  </si>
  <si>
    <t>17,57 2023.08.17</t>
  </si>
  <si>
    <t>19,19 2023.08.17</t>
  </si>
  <si>
    <t>09,20 2023.08.18</t>
  </si>
  <si>
    <t>14,40 2023.08.18</t>
  </si>
  <si>
    <t>ВЛ-6 кВ Ф.15-1</t>
  </si>
  <si>
    <t>10,49 2023.08.21</t>
  </si>
  <si>
    <t>15,40 2023.08.21</t>
  </si>
  <si>
    <t>ВЛ 6 (6.3) кВ Ф.15-1</t>
  </si>
  <si>
    <t>ВЛ-6 кВ Ф.14-9</t>
  </si>
  <si>
    <t>13,53 2023.08.22</t>
  </si>
  <si>
    <t>18,03 2023.08.22</t>
  </si>
  <si>
    <t>ВЛ 6 (6.3) кВ Ф.14-9</t>
  </si>
  <si>
    <t>12,51 2023.08.24</t>
  </si>
  <si>
    <t>14,38 2023.08.24</t>
  </si>
  <si>
    <t>16,11 2023.08.26</t>
  </si>
  <si>
    <t>18,04 2023.08.26</t>
  </si>
  <si>
    <t>10,47 2023.08.28</t>
  </si>
  <si>
    <t>12,29 2023.08.28</t>
  </si>
  <si>
    <t>11,28 2023.08.30</t>
  </si>
  <si>
    <t>13,18 2023.08.30</t>
  </si>
  <si>
    <t>14,10 2023.08.30</t>
  </si>
  <si>
    <t>16,02 2023.08.30</t>
  </si>
  <si>
    <t>11,10 2023.09.06</t>
  </si>
  <si>
    <t>11,35 2023.09.06</t>
  </si>
  <si>
    <t>10,24 2023.09.07</t>
  </si>
  <si>
    <t>12,12 2023.09.07</t>
  </si>
  <si>
    <t>11,35 2023.09.09</t>
  </si>
  <si>
    <t>17,22 2023.09.09</t>
  </si>
  <si>
    <t>11,24 2023.09.10</t>
  </si>
  <si>
    <t>13,44 2023.09.10</t>
  </si>
  <si>
    <t>15,43 2023.09.15</t>
  </si>
  <si>
    <t>17,46 2023.09.15</t>
  </si>
  <si>
    <t>15,01 2023.09.16</t>
  </si>
  <si>
    <t>18,32 2023.09.16</t>
  </si>
  <si>
    <t>ВЛ-6 кВ Ф.ЗМ-7</t>
  </si>
  <si>
    <t>17,55 2023.09.21</t>
  </si>
  <si>
    <t>19,20 2023.09.21</t>
  </si>
  <si>
    <t>ВЛ 6 (6.3) кВ Ф.ЗМ-7</t>
  </si>
  <si>
    <t>14,48 2023.09.22</t>
  </si>
  <si>
    <t>16,09 2023.09.22</t>
  </si>
  <si>
    <t>16,48 2023.09.26</t>
  </si>
  <si>
    <t>21,10 2023.09.26</t>
  </si>
  <si>
    <t>07,22 2023.10.02</t>
  </si>
  <si>
    <t>09,27 2023.10.02</t>
  </si>
  <si>
    <t>Акт №113 от 18.10.2023</t>
  </si>
  <si>
    <t>11,42 2023.10.03</t>
  </si>
  <si>
    <t>15,35 2023.10.03</t>
  </si>
  <si>
    <t>11,57 2023.10.06</t>
  </si>
  <si>
    <t>12,52 2023.10.06</t>
  </si>
  <si>
    <t>10,48 2023.10.07</t>
  </si>
  <si>
    <t>16,03 2023.10.07</t>
  </si>
  <si>
    <t>10,51 2023.10.08</t>
  </si>
  <si>
    <t>13,43 2023.10.08</t>
  </si>
  <si>
    <t>22,28 2023.10.09</t>
  </si>
  <si>
    <t>00,44 2023.10.10</t>
  </si>
  <si>
    <t>10,05 2023.10.10</t>
  </si>
  <si>
    <t>12,05 2023.10.10</t>
  </si>
  <si>
    <t>10,56 2023.10.13</t>
  </si>
  <si>
    <t>18,14 2023.10.13</t>
  </si>
  <si>
    <t>11,21 2023.10.13</t>
  </si>
  <si>
    <t>12,15 2023.10.13</t>
  </si>
  <si>
    <t>10,17 2023.10.17</t>
  </si>
  <si>
    <t>13,39 2023.10.17</t>
  </si>
  <si>
    <t>14,47 2023.10.18</t>
  </si>
  <si>
    <t>18,10 2023.10.18</t>
  </si>
  <si>
    <t>13,33 2023.10.21</t>
  </si>
  <si>
    <t>Акт №116 от 26.10.2023</t>
  </si>
  <si>
    <t>ВЛ-6 кВ Ф.16-18</t>
  </si>
  <si>
    <t>11,16 2023.10.24</t>
  </si>
  <si>
    <t>12,20 2023.10.24</t>
  </si>
  <si>
    <t>ВЛ 6 (6.3) кВ Ф.16-18</t>
  </si>
  <si>
    <t>11,25 2023.10.24</t>
  </si>
  <si>
    <t>11,37 2023.10.24</t>
  </si>
  <si>
    <t>ВЛ-6 кВ Ф.Б10-18</t>
  </si>
  <si>
    <t>11,50 2023.10.24</t>
  </si>
  <si>
    <t>13,00 2023.10.24</t>
  </si>
  <si>
    <t>ВЛ 6 (6.3) кВ Ф.Б10-18</t>
  </si>
  <si>
    <t>14,05 2023.10.24</t>
  </si>
  <si>
    <t>16,39 2023.10.24</t>
  </si>
  <si>
    <t>09,06 2023.10.25</t>
  </si>
  <si>
    <t>10,50 2023.10.25</t>
  </si>
  <si>
    <t>11,23 2023.10.27</t>
  </si>
  <si>
    <t>12,04 2023.10.27</t>
  </si>
  <si>
    <t>11,14 2023.11.08</t>
  </si>
  <si>
    <t>12,58 2023.11.08</t>
  </si>
  <si>
    <t>09,01 2023.11.10</t>
  </si>
  <si>
    <t>14,52 2023.11.10</t>
  </si>
  <si>
    <t>11,02 2023.11.10</t>
  </si>
  <si>
    <t>16,48 2023.11.10</t>
  </si>
  <si>
    <t>11,42 2023.11.12</t>
  </si>
  <si>
    <t>13,36 2023.11.12</t>
  </si>
  <si>
    <t>ВЛ-6 кВ Ф.6-10</t>
  </si>
  <si>
    <t>11,45 2023.11.12</t>
  </si>
  <si>
    <t>12,56 2023.11.12</t>
  </si>
  <si>
    <t>ВЛ 6 (6.3) кВ Ф.6-10</t>
  </si>
  <si>
    <t>08,30 2023.11.14</t>
  </si>
  <si>
    <t>09,35 2023.11.14</t>
  </si>
  <si>
    <t>08,40 2023.11.19</t>
  </si>
  <si>
    <t>акт №117 30.11.2023</t>
  </si>
  <si>
    <t>22,47 2023.11.30</t>
  </si>
  <si>
    <t>акт №118 13.12.2023</t>
  </si>
  <si>
    <t>Договор аренды недвижимого имущества с ЗАО "Томск-Петролиум-унд-Газ"  №ЭНТ-59/23 от 01.01.2023, договор аренды с ЗАО "Васюган" от 01.06.2022 №ЭНТ-49/22, договор аренды с АО "Томскнефть" ВНК 22-03678-021 от 25.10.2022 и Договор аренды недвижимого имущества с МКУ  Администрация Нововасюганского сельского поселения №4910016/0046Д от 25.12.2015г.
Договор иждивения недвижимого имущества с АО "Томскнефть" ВНК №13778/22 от 31.12.2022.</t>
  </si>
  <si>
    <t>Договор аренды недвижимого имущества с ЗАО "Томск-Петролиум-унд-Газ"  №ЭНТ-59/23 от 01.01.2023, договор аренды с ЗАО "Васюган" от 01.06.2022 №ЭНТ-49/22, договор аренды с АО "Томскнефть" ВНК 22-03678-021 от 25.10.2022.
Договор иждивения недвижимого имущества с АО "Томскнефть" ВНК №13778/22 от 31.12.2022.</t>
  </si>
  <si>
    <t>11,19 2023.12.03</t>
  </si>
  <si>
    <t>13,25 2023.12.03</t>
  </si>
  <si>
    <t>ВЛ-6 кВ Ф.24-1</t>
  </si>
  <si>
    <t>ВЛ 6 (6.3) кВ Ф.24-1</t>
  </si>
  <si>
    <t>ВЛ-6 кВ Ф.4-4</t>
  </si>
  <si>
    <t>15,10 2023.12.05</t>
  </si>
  <si>
    <t>16,20 2023.12.05</t>
  </si>
  <si>
    <t>ВЛ 6 (6.3) кВ Ф.4-4</t>
  </si>
  <si>
    <t>12,15 2023.12.06</t>
  </si>
  <si>
    <t>13,15 2023.12.06</t>
  </si>
  <si>
    <t>11,42 2023.12.15</t>
  </si>
  <si>
    <t>16,24 2023.12.15</t>
  </si>
  <si>
    <t>15,29 2023.12.17</t>
  </si>
  <si>
    <t>16,40 2023.12.17</t>
  </si>
  <si>
    <t>12,14 2023.12.18</t>
  </si>
  <si>
    <t>акт №119 29.12.2023</t>
  </si>
  <si>
    <t>ВЛ-6 кВ Ф.24-10</t>
  </si>
  <si>
    <t>10,07 2023.12.20</t>
  </si>
  <si>
    <t>16,06 2023.12.20</t>
  </si>
  <si>
    <t>ВЛ 6 (6.3) кВ Ф.24-10</t>
  </si>
  <si>
    <t>13,15 2023.12.22</t>
  </si>
  <si>
    <t>13,48 2023.12.22</t>
  </si>
  <si>
    <t>ВЛ-6 кВ Ф.Б5-3</t>
  </si>
  <si>
    <t>15,22 2023.12.25</t>
  </si>
  <si>
    <t>16,46 2023.12.25</t>
  </si>
  <si>
    <t>ВЛ 6 (6.3) кВ Ф.Б5-3</t>
  </si>
  <si>
    <t>14,38 2023.12.26</t>
  </si>
  <si>
    <t>15,41 2023.12.26</t>
  </si>
  <si>
    <t>16,41 2023.12.27</t>
  </si>
  <si>
    <t>17,23 2023.12.27</t>
  </si>
  <si>
    <t>11,35 2023.12.28</t>
  </si>
  <si>
    <t>12,46 2023.12.28</t>
  </si>
  <si>
    <t>11,24 2023.12.29</t>
  </si>
  <si>
    <t>13,24 2023.12.29</t>
  </si>
  <si>
    <t>04,16 2023.12.30</t>
  </si>
  <si>
    <t>05,00 2023.12.30</t>
  </si>
  <si>
    <t>акт №121 09.01.2024</t>
  </si>
  <si>
    <t>05,12 2023.12.30</t>
  </si>
  <si>
    <t>06,18 2023.12.30</t>
  </si>
  <si>
    <t>акт №122 10.01.2024</t>
  </si>
  <si>
    <t>ВЛ-6 кВ Ф.О-29</t>
  </si>
  <si>
    <t>10,50 2023.12.31</t>
  </si>
  <si>
    <t>13,31 2023.12.31</t>
  </si>
  <si>
    <t>ВЛ 6 (6.3) кВ Ф.О-29</t>
  </si>
  <si>
    <t>за  2023 год</t>
  </si>
  <si>
    <t>Отчетные данные для расчета значения показателя качества рассмотрения заявок на технологическое присоединение к сети в период, 2023 год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</si>
  <si>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2023 год</t>
  </si>
  <si>
    <t>Данные для расчета показателя уровня качества осуществляемого технологического присоединения  к сети ООО "Энергонефть Томск"  за период 2023 года</t>
  </si>
  <si>
    <t>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2023 год</t>
  </si>
  <si>
    <t>За 2023 год</t>
  </si>
  <si>
    <t>заявителей к сети, в период 2023 год</t>
  </si>
  <si>
    <t>рассмотрения заявок на технологическое присоединение к сети в период 2023 год</t>
  </si>
  <si>
    <t>Данные для расчета показателя уровня качества осуществляемого технологического присоединения  к сети ООО "Энергонефть Томск"
 за период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</si>
</sst>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[$-F400]h:mm:ss\ AM/PM"/>
    <numFmt numFmtId="165" formatCode="0.0000"/>
    <numFmt numFmtId="166" formatCode="_-* #,##0.00_р_._-;\-* #,##0.00_р_._-;_-* &quot;-&quot;??_р_._-;_-@_-"/>
    <numFmt numFmtId="167" formatCode="0.000"/>
    <numFmt numFmtId="168" formatCode="h:mm;@"/>
    <numFmt numFmtId="169" formatCode="0.00000"/>
    <numFmt numFmtId="170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1"/>
      <name val="Times New Roman"/>
      <family val="1"/>
      <charset val="204"/>
    </font>
    <font>
      <b/>
      <vertAlign val="superscript"/>
      <sz val="12"/>
      <color rgb="FF000001"/>
      <name val="Times New Roman"/>
      <family val="1"/>
      <charset val="204"/>
    </font>
    <font>
      <sz val="11"/>
      <color rgb="FF000001"/>
      <name val="Times New Roman"/>
      <family val="1"/>
      <charset val="204"/>
    </font>
    <font>
      <b/>
      <sz val="11"/>
      <color rgb="FF00000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8" fillId="0" borderId="0"/>
    <xf numFmtId="0" fontId="7" fillId="0" borderId="0"/>
    <xf numFmtId="0" fontId="22" fillId="0" borderId="0"/>
    <xf numFmtId="9" fontId="2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8" fontId="8" fillId="0" borderId="0">
      <protection locked="0"/>
    </xf>
    <xf numFmtId="0" fontId="4" fillId="0" borderId="0"/>
    <xf numFmtId="0" fontId="8" fillId="0" borderId="0"/>
    <xf numFmtId="0" fontId="3" fillId="0" borderId="0"/>
    <xf numFmtId="43" fontId="27" fillId="0" borderId="0" applyFont="0" applyFill="0" applyBorder="0" applyAlignment="0" applyProtection="0"/>
    <xf numFmtId="0" fontId="8" fillId="0" borderId="0"/>
    <xf numFmtId="0" fontId="2" fillId="0" borderId="0"/>
  </cellStyleXfs>
  <cellXfs count="297">
    <xf numFmtId="0" fontId="0" fillId="0" borderId="0" xfId="0"/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4" fillId="0" borderId="0" xfId="2" applyNumberFormat="1" applyFont="1" applyFill="1" applyAlignment="1">
      <alignment horizontal="left" vertical="center"/>
    </xf>
    <xf numFmtId="0" fontId="11" fillId="0" borderId="0" xfId="2" applyNumberFormat="1" applyFont="1" applyFill="1" applyAlignment="1">
      <alignment horizontal="center" vertical="center"/>
    </xf>
    <xf numFmtId="0" fontId="11" fillId="0" borderId="0" xfId="2" applyNumberFormat="1" applyFont="1" applyFill="1" applyAlignment="1">
      <alignment horizontal="left" vertical="center"/>
    </xf>
    <xf numFmtId="0" fontId="9" fillId="0" borderId="0" xfId="2" applyNumberFormat="1" applyFont="1" applyFill="1" applyAlignment="1">
      <alignment horizontal="left" vertical="center"/>
    </xf>
    <xf numFmtId="0" fontId="9" fillId="0" borderId="0" xfId="2" applyNumberFormat="1" applyFont="1" applyFill="1" applyAlignment="1">
      <alignment horizontal="right" vertical="center"/>
    </xf>
    <xf numFmtId="0" fontId="7" fillId="0" borderId="0" xfId="2" applyNumberFormat="1" applyFill="1"/>
    <xf numFmtId="0" fontId="9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right" vertical="center"/>
    </xf>
    <xf numFmtId="0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Border="1" applyAlignment="1">
      <alignment horizontal="left" vertical="center"/>
    </xf>
    <xf numFmtId="0" fontId="14" fillId="0" borderId="0" xfId="2" applyNumberFormat="1" applyFont="1" applyFill="1"/>
    <xf numFmtId="0" fontId="9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0" fontId="11" fillId="0" borderId="0" xfId="2" applyNumberFormat="1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NumberFormat="1" applyFont="1" applyFill="1" applyBorder="1" applyAlignment="1">
      <alignment horizontal="left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11" fillId="0" borderId="9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0" fontId="11" fillId="0" borderId="9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49" fontId="11" fillId="0" borderId="9" xfId="1" applyNumberFormat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11" xfId="1" applyNumberFormat="1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22" fillId="0" borderId="0" xfId="3" applyFill="1"/>
    <xf numFmtId="0" fontId="24" fillId="0" borderId="0" xfId="3" applyFont="1" applyFill="1"/>
    <xf numFmtId="0" fontId="26" fillId="0" borderId="0" xfId="3" applyFont="1" applyFill="1" applyAlignment="1">
      <alignment horizontal="center" vertical="top"/>
    </xf>
    <xf numFmtId="0" fontId="22" fillId="0" borderId="0" xfId="3" applyFill="1" applyAlignment="1" applyProtection="1">
      <alignment horizontal="center" vertical="top"/>
      <protection locked="0"/>
    </xf>
    <xf numFmtId="0" fontId="24" fillId="0" borderId="0" xfId="3" applyFont="1" applyFill="1" applyAlignment="1">
      <alignment horizontal="left" vertical="top" wrapText="1"/>
    </xf>
    <xf numFmtId="0" fontId="11" fillId="0" borderId="0" xfId="1" applyNumberFormat="1" applyFont="1" applyBorder="1" applyAlignment="1">
      <alignment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9" xfId="2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3" applyFont="1" applyFill="1" applyAlignment="1">
      <alignment horizontal="center"/>
    </xf>
    <xf numFmtId="0" fontId="4" fillId="0" borderId="0" xfId="10"/>
    <xf numFmtId="0" fontId="28" fillId="0" borderId="0" xfId="10" applyFont="1" applyAlignment="1">
      <alignment vertical="center" wrapText="1"/>
    </xf>
    <xf numFmtId="0" fontId="4" fillId="0" borderId="0" xfId="10" applyBorder="1"/>
    <xf numFmtId="0" fontId="15" fillId="0" borderId="0" xfId="11" applyNumberFormat="1" applyFont="1" applyBorder="1" applyAlignment="1">
      <alignment horizontal="center"/>
    </xf>
    <xf numFmtId="0" fontId="10" fillId="0" borderId="0" xfId="11" applyFont="1" applyBorder="1" applyAlignment="1">
      <alignment horizontal="center" vertical="top"/>
    </xf>
    <xf numFmtId="0" fontId="33" fillId="0" borderId="0" xfId="10" applyFont="1" applyBorder="1" applyAlignment="1">
      <alignment horizontal="center" vertical="top"/>
    </xf>
    <xf numFmtId="0" fontId="32" fillId="0" borderId="0" xfId="10" applyFont="1"/>
    <xf numFmtId="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vertical="center" wrapText="1"/>
      <protection locked="0"/>
    </xf>
    <xf numFmtId="0" fontId="16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0" xfId="2" applyNumberFormat="1" applyFont="1" applyFill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/>
    <xf numFmtId="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>
      <alignment horizontal="center" vertical="top"/>
    </xf>
    <xf numFmtId="0" fontId="9" fillId="0" borderId="1" xfId="1" applyFont="1" applyBorder="1" applyAlignment="1">
      <alignment horizontal="center"/>
    </xf>
    <xf numFmtId="0" fontId="9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wrapText="1"/>
    </xf>
    <xf numFmtId="43" fontId="11" fillId="0" borderId="0" xfId="13" applyFont="1" applyBorder="1" applyAlignment="1">
      <alignment vertical="top" wrapText="1"/>
    </xf>
    <xf numFmtId="0" fontId="11" fillId="0" borderId="0" xfId="1" applyNumberFormat="1" applyFont="1" applyBorder="1" applyAlignment="1">
      <alignment vertical="top"/>
    </xf>
    <xf numFmtId="0" fontId="9" fillId="0" borderId="0" xfId="1" applyFont="1" applyBorder="1" applyAlignment="1"/>
    <xf numFmtId="49" fontId="11" fillId="0" borderId="2" xfId="1" applyNumberFormat="1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/>
    <xf numFmtId="0" fontId="29" fillId="0" borderId="2" xfId="10" applyFont="1" applyBorder="1" applyAlignment="1">
      <alignment horizontal="center" vertical="center" wrapText="1"/>
    </xf>
    <xf numFmtId="0" fontId="29" fillId="0" borderId="2" xfId="10" applyFont="1" applyBorder="1" applyAlignment="1">
      <alignment horizontal="left" vertical="center" wrapText="1"/>
    </xf>
    <xf numFmtId="169" fontId="29" fillId="0" borderId="2" xfId="10" applyNumberFormat="1" applyFont="1" applyBorder="1" applyAlignment="1">
      <alignment horizontal="center" vertical="center" wrapText="1"/>
    </xf>
    <xf numFmtId="0" fontId="12" fillId="0" borderId="2" xfId="10" applyFont="1" applyBorder="1" applyAlignment="1">
      <alignment horizontal="left" vertical="center" wrapText="1"/>
    </xf>
    <xf numFmtId="167" fontId="29" fillId="0" borderId="2" xfId="10" applyNumberFormat="1" applyFont="1" applyBorder="1" applyAlignment="1">
      <alignment horizontal="center" vertical="center" wrapText="1"/>
    </xf>
    <xf numFmtId="0" fontId="43" fillId="0" borderId="0" xfId="14" applyFont="1"/>
    <xf numFmtId="0" fontId="44" fillId="0" borderId="0" xfId="15" applyFont="1" applyAlignment="1">
      <alignment horizontal="right" vertical="center"/>
    </xf>
    <xf numFmtId="0" fontId="8" fillId="0" borderId="0" xfId="14"/>
    <xf numFmtId="0" fontId="45" fillId="0" borderId="0" xfId="14" applyFont="1" applyAlignment="1">
      <alignment horizontal="left"/>
    </xf>
    <xf numFmtId="0" fontId="30" fillId="2" borderId="2" xfId="14" applyFont="1" applyFill="1" applyBorder="1" applyAlignment="1">
      <alignment horizontal="center" vertical="top" wrapText="1"/>
    </xf>
    <xf numFmtId="0" fontId="12" fillId="3" borderId="2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3" fontId="12" fillId="0" borderId="2" xfId="14" applyNumberFormat="1" applyFont="1" applyFill="1" applyBorder="1" applyAlignment="1">
      <alignment horizontal="center" vertical="center" wrapText="1"/>
    </xf>
    <xf numFmtId="0" fontId="8" fillId="0" borderId="0" xfId="14" applyFill="1"/>
    <xf numFmtId="167" fontId="12" fillId="3" borderId="2" xfId="14" applyNumberFormat="1" applyFont="1" applyFill="1" applyBorder="1" applyAlignment="1">
      <alignment horizontal="center" vertical="center" wrapText="1"/>
    </xf>
    <xf numFmtId="0" fontId="30" fillId="4" borderId="2" xfId="14" applyFont="1" applyFill="1" applyBorder="1" applyAlignment="1">
      <alignment horizontal="center" vertical="center" wrapText="1"/>
    </xf>
    <xf numFmtId="0" fontId="46" fillId="0" borderId="0" xfId="14" applyFont="1"/>
    <xf numFmtId="0" fontId="28" fillId="0" borderId="0" xfId="14" applyFont="1"/>
    <xf numFmtId="0" fontId="9" fillId="0" borderId="0" xfId="14" applyFont="1"/>
    <xf numFmtId="0" fontId="28" fillId="0" borderId="0" xfId="14" applyFont="1" applyAlignment="1">
      <alignment wrapText="1"/>
    </xf>
    <xf numFmtId="0" fontId="29" fillId="0" borderId="0" xfId="14" applyFont="1"/>
    <xf numFmtId="0" fontId="43" fillId="0" borderId="1" xfId="14" applyFont="1" applyBorder="1" applyAlignment="1">
      <alignment horizontal="right"/>
    </xf>
    <xf numFmtId="0" fontId="29" fillId="0" borderId="0" xfId="14" applyFont="1" applyAlignment="1">
      <alignment horizontal="center"/>
    </xf>
    <xf numFmtId="0" fontId="12" fillId="0" borderId="0" xfId="14" applyFont="1" applyAlignment="1">
      <alignment horizontal="center"/>
    </xf>
    <xf numFmtId="167" fontId="30" fillId="4" borderId="2" xfId="14" applyNumberFormat="1" applyFont="1" applyFill="1" applyBorder="1" applyAlignment="1">
      <alignment horizontal="center" vertical="center" wrapText="1"/>
    </xf>
    <xf numFmtId="0" fontId="15" fillId="0" borderId="0" xfId="11" applyNumberFormat="1" applyFont="1" applyBorder="1" applyAlignment="1">
      <alignment horizontal="left"/>
    </xf>
    <xf numFmtId="0" fontId="11" fillId="0" borderId="2" xfId="1" applyNumberFormat="1" applyFont="1" applyBorder="1" applyAlignment="1">
      <alignment vertical="center" wrapText="1"/>
    </xf>
    <xf numFmtId="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1" fillId="0" borderId="2" xfId="1" applyFont="1" applyBorder="1" applyAlignment="1">
      <alignment vertical="center" wrapText="1"/>
    </xf>
    <xf numFmtId="0" fontId="9" fillId="0" borderId="0" xfId="1" applyFont="1" applyBorder="1" applyAlignment="1">
      <alignment horizontal="left" wrapText="1"/>
    </xf>
    <xf numFmtId="10" fontId="11" fillId="0" borderId="2" xfId="4" applyNumberFormat="1" applyFont="1" applyBorder="1" applyAlignment="1">
      <alignment horizontal="center" vertical="center" wrapText="1"/>
    </xf>
    <xf numFmtId="0" fontId="11" fillId="0" borderId="2" xfId="1" applyNumberFormat="1" applyFont="1" applyBorder="1" applyAlignment="1">
      <alignment horizontal="center" vertical="center" wrapText="1"/>
    </xf>
    <xf numFmtId="0" fontId="11" fillId="0" borderId="2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1" fillId="0" borderId="0" xfId="1" applyNumberFormat="1" applyFont="1" applyBorder="1" applyAlignment="1">
      <alignment vertical="center" wrapText="1"/>
    </xf>
    <xf numFmtId="0" fontId="10" fillId="0" borderId="0" xfId="1" applyFont="1" applyBorder="1" applyAlignment="1">
      <alignment horizontal="left" vertical="center"/>
    </xf>
    <xf numFmtId="49" fontId="11" fillId="0" borderId="2" xfId="1" applyNumberFormat="1" applyFont="1" applyFill="1" applyBorder="1" applyAlignment="1">
      <alignment horizontal="left" vertical="center" wrapText="1"/>
    </xf>
    <xf numFmtId="49" fontId="11" fillId="5" borderId="0" xfId="1" applyNumberFormat="1" applyFont="1" applyFill="1" applyBorder="1" applyAlignment="1">
      <alignment horizontal="center" vertical="center"/>
    </xf>
    <xf numFmtId="0" fontId="11" fillId="5" borderId="0" xfId="1" applyNumberFormat="1" applyFont="1" applyFill="1" applyBorder="1" applyAlignment="1">
      <alignment vertical="center" wrapText="1"/>
    </xf>
    <xf numFmtId="0" fontId="11" fillId="5" borderId="0" xfId="1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top" wrapText="1"/>
    </xf>
    <xf numFmtId="0" fontId="11" fillId="5" borderId="0" xfId="1" applyFont="1" applyFill="1" applyBorder="1" applyAlignment="1">
      <alignment horizontal="left" vertical="top"/>
    </xf>
    <xf numFmtId="0" fontId="11" fillId="5" borderId="0" xfId="1" applyFont="1" applyFill="1" applyBorder="1" applyAlignment="1">
      <alignment horizontal="center" vertical="center" wrapText="1"/>
    </xf>
    <xf numFmtId="169" fontId="11" fillId="5" borderId="0" xfId="1" applyNumberFormat="1" applyFont="1" applyFill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 wrapText="1"/>
    </xf>
    <xf numFmtId="169" fontId="11" fillId="0" borderId="2" xfId="1" applyNumberFormat="1" applyFont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 wrapText="1"/>
    </xf>
    <xf numFmtId="170" fontId="11" fillId="0" borderId="2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Border="1" applyAlignment="1">
      <alignment horizontal="center" vertical="center" wrapText="1"/>
    </xf>
    <xf numFmtId="0" fontId="11" fillId="0" borderId="12" xfId="1" applyNumberFormat="1" applyFont="1" applyBorder="1" applyAlignment="1">
      <alignment vertical="top" wrapText="1"/>
    </xf>
    <xf numFmtId="0" fontId="47" fillId="6" borderId="2" xfId="1" applyNumberFormat="1" applyFont="1" applyFill="1" applyBorder="1" applyAlignment="1">
      <alignment horizontal="center" vertical="center" wrapText="1"/>
    </xf>
    <xf numFmtId="170" fontId="47" fillId="6" borderId="2" xfId="1" applyNumberFormat="1" applyFont="1" applyFill="1" applyBorder="1" applyAlignment="1">
      <alignment horizontal="center" vertical="center" wrapText="1"/>
    </xf>
    <xf numFmtId="0" fontId="47" fillId="0" borderId="0" xfId="1" applyFont="1" applyBorder="1" applyAlignment="1">
      <alignment horizontal="center" vertical="center"/>
    </xf>
    <xf numFmtId="0" fontId="47" fillId="0" borderId="0" xfId="1" applyNumberFormat="1" applyFont="1" applyBorder="1" applyAlignment="1">
      <alignment vertical="center" wrapText="1"/>
    </xf>
    <xf numFmtId="0" fontId="29" fillId="0" borderId="9" xfId="10" applyFont="1" applyBorder="1" applyAlignment="1">
      <alignment vertical="center" wrapText="1"/>
    </xf>
    <xf numFmtId="0" fontId="29" fillId="0" borderId="10" xfId="10" applyFont="1" applyBorder="1" applyAlignment="1">
      <alignment vertical="center" wrapText="1"/>
    </xf>
    <xf numFmtId="0" fontId="29" fillId="0" borderId="2" xfId="10" applyFont="1" applyBorder="1" applyAlignment="1">
      <alignment vertical="center" wrapText="1"/>
    </xf>
    <xf numFmtId="0" fontId="49" fillId="0" borderId="0" xfId="3" applyFont="1" applyFill="1"/>
    <xf numFmtId="0" fontId="49" fillId="0" borderId="25" xfId="3" applyFont="1" applyFill="1" applyBorder="1" applyAlignment="1">
      <alignment horizontal="center" vertical="center" textRotation="90" wrapText="1"/>
    </xf>
    <xf numFmtId="0" fontId="48" fillId="0" borderId="26" xfId="3" applyFont="1" applyFill="1" applyBorder="1" applyAlignment="1">
      <alignment horizontal="center" vertical="top" wrapText="1"/>
    </xf>
    <xf numFmtId="0" fontId="1" fillId="0" borderId="0" xfId="3" applyFont="1" applyFill="1" applyAlignment="1">
      <alignment horizontal="center"/>
    </xf>
    <xf numFmtId="0" fontId="49" fillId="0" borderId="27" xfId="3" applyFont="1" applyFill="1" applyBorder="1" applyAlignment="1">
      <alignment horizontal="center" vertical="center" wrapText="1"/>
    </xf>
    <xf numFmtId="22" fontId="49" fillId="0" borderId="27" xfId="3" applyNumberFormat="1" applyFont="1" applyFill="1" applyBorder="1" applyAlignment="1">
      <alignment horizontal="center" vertical="center" wrapText="1"/>
    </xf>
    <xf numFmtId="0" fontId="49" fillId="0" borderId="0" xfId="3" applyFont="1" applyFill="1" applyAlignment="1">
      <alignment horizontal="left" vertical="top" wrapText="1"/>
    </xf>
    <xf numFmtId="0" fontId="51" fillId="0" borderId="0" xfId="3" applyFont="1" applyFill="1" applyAlignment="1">
      <alignment horizontal="left" vertical="top" wrapText="1"/>
    </xf>
    <xf numFmtId="14" fontId="49" fillId="0" borderId="27" xfId="3" applyNumberFormat="1" applyFont="1" applyFill="1" applyBorder="1" applyAlignment="1">
      <alignment horizontal="center" vertical="center" wrapText="1"/>
    </xf>
    <xf numFmtId="2" fontId="49" fillId="0" borderId="27" xfId="3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center" vertical="center" wrapText="1"/>
    </xf>
    <xf numFmtId="167" fontId="49" fillId="0" borderId="2" xfId="3" applyNumberFormat="1" applyFont="1" applyFill="1" applyBorder="1" applyAlignment="1">
      <alignment horizontal="center" vertical="center" wrapText="1"/>
    </xf>
    <xf numFmtId="0" fontId="49" fillId="0" borderId="2" xfId="3" applyFont="1" applyFill="1" applyBorder="1" applyAlignment="1">
      <alignment horizontal="center" vertical="center" wrapText="1"/>
    </xf>
    <xf numFmtId="0" fontId="52" fillId="0" borderId="0" xfId="3" applyFont="1" applyFill="1" applyAlignment="1">
      <alignment horizontal="left" vertical="top" wrapText="1"/>
    </xf>
    <xf numFmtId="1" fontId="49" fillId="0" borderId="2" xfId="3" applyNumberFormat="1" applyFont="1" applyFill="1" applyBorder="1" applyAlignment="1">
      <alignment horizontal="center" vertical="center" wrapText="1"/>
    </xf>
    <xf numFmtId="0" fontId="49" fillId="0" borderId="0" xfId="3" applyFont="1" applyFill="1" applyBorder="1" applyAlignment="1">
      <alignment horizontal="center" vertical="center" wrapText="1"/>
    </xf>
    <xf numFmtId="22" fontId="49" fillId="0" borderId="0" xfId="3" applyNumberFormat="1" applyFont="1" applyFill="1" applyBorder="1" applyAlignment="1">
      <alignment horizontal="center" vertical="center" wrapText="1"/>
    </xf>
    <xf numFmtId="0" fontId="51" fillId="0" borderId="1" xfId="3" applyFont="1" applyFill="1" applyBorder="1" applyAlignment="1">
      <alignment horizontal="left" vertical="top" wrapText="1"/>
    </xf>
    <xf numFmtId="0" fontId="1" fillId="0" borderId="1" xfId="5" applyNumberFormat="1" applyFont="1" applyFill="1" applyBorder="1" applyProtection="1"/>
    <xf numFmtId="0" fontId="54" fillId="0" borderId="0" xfId="5" applyNumberFormat="1" applyFont="1" applyFill="1" applyBorder="1" applyAlignment="1">
      <alignment horizontal="left" vertical="center"/>
    </xf>
    <xf numFmtId="49" fontId="32" fillId="0" borderId="0" xfId="5" applyNumberFormat="1" applyFont="1" applyFill="1" applyBorder="1" applyAlignment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9" xfId="2" applyNumberFormat="1" applyFont="1" applyFill="1" applyBorder="1" applyAlignment="1" applyProtection="1">
      <alignment vertical="center" wrapText="1"/>
      <protection locked="0"/>
    </xf>
    <xf numFmtId="0" fontId="11" fillId="0" borderId="10" xfId="2" applyNumberFormat="1" applyFont="1" applyFill="1" applyBorder="1" applyAlignment="1" applyProtection="1">
      <alignment vertical="center" wrapText="1"/>
      <protection locked="0"/>
    </xf>
    <xf numFmtId="0" fontId="11" fillId="0" borderId="11" xfId="2" applyNumberFormat="1" applyFont="1" applyFill="1" applyBorder="1" applyAlignment="1" applyProtection="1">
      <alignment vertical="center" wrapText="1"/>
      <protection locked="0"/>
    </xf>
    <xf numFmtId="0" fontId="11" fillId="0" borderId="2" xfId="2" applyNumberFormat="1" applyFont="1" applyFill="1" applyBorder="1" applyAlignment="1" applyProtection="1">
      <alignment vertical="center" wrapText="1"/>
      <protection locked="0"/>
    </xf>
    <xf numFmtId="0" fontId="15" fillId="0" borderId="0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0" fontId="16" fillId="0" borderId="0" xfId="11" applyNumberFormat="1" applyFont="1" applyBorder="1" applyAlignment="1">
      <alignment horizontal="center" wrapText="1"/>
    </xf>
    <xf numFmtId="0" fontId="10" fillId="0" borderId="0" xfId="11" applyFont="1" applyAlignment="1">
      <alignment horizontal="center"/>
    </xf>
    <xf numFmtId="0" fontId="29" fillId="0" borderId="2" xfId="10" applyFont="1" applyBorder="1" applyAlignment="1">
      <alignment horizontal="left" vertical="center" wrapText="1"/>
    </xf>
    <xf numFmtId="0" fontId="33" fillId="0" borderId="0" xfId="10" applyFont="1" applyAlignment="1">
      <alignment horizontal="left" wrapText="1"/>
    </xf>
    <xf numFmtId="0" fontId="36" fillId="0" borderId="0" xfId="10" applyFont="1" applyAlignment="1">
      <alignment horizontal="center" wrapText="1"/>
    </xf>
    <xf numFmtId="0" fontId="36" fillId="0" borderId="1" xfId="10" applyFont="1" applyBorder="1" applyAlignment="1">
      <alignment horizontal="center" wrapText="1"/>
    </xf>
    <xf numFmtId="0" fontId="38" fillId="0" borderId="0" xfId="10" applyFont="1" applyAlignment="1">
      <alignment horizontal="center" wrapText="1"/>
    </xf>
    <xf numFmtId="0" fontId="39" fillId="0" borderId="0" xfId="10" applyFont="1" applyAlignment="1">
      <alignment horizontal="center" wrapText="1"/>
    </xf>
    <xf numFmtId="0" fontId="29" fillId="0" borderId="2" xfId="10" applyFont="1" applyBorder="1" applyAlignment="1">
      <alignment horizontal="center" vertical="center" wrapText="1"/>
    </xf>
    <xf numFmtId="0" fontId="29" fillId="0" borderId="10" xfId="10" applyFont="1" applyBorder="1" applyAlignment="1">
      <alignment horizontal="center" vertical="center" wrapText="1"/>
    </xf>
    <xf numFmtId="0" fontId="29" fillId="0" borderId="11" xfId="10" applyFont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0" fontId="9" fillId="0" borderId="1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10" xfId="1" applyFont="1" applyBorder="1" applyAlignment="1">
      <alignment horizontal="justify" vertical="top" wrapText="1"/>
    </xf>
    <xf numFmtId="0" fontId="11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8" fillId="0" borderId="0" xfId="15" applyFont="1" applyBorder="1" applyAlignment="1">
      <alignment horizontal="center"/>
    </xf>
    <xf numFmtId="0" fontId="29" fillId="0" borderId="0" xfId="14" applyFont="1" applyAlignment="1">
      <alignment horizontal="center"/>
    </xf>
    <xf numFmtId="0" fontId="12" fillId="0" borderId="9" xfId="14" applyFont="1" applyFill="1" applyBorder="1" applyAlignment="1">
      <alignment horizontal="left" vertical="center" wrapText="1"/>
    </xf>
    <xf numFmtId="0" fontId="12" fillId="0" borderId="11" xfId="14" applyFont="1" applyFill="1" applyBorder="1" applyAlignment="1">
      <alignment horizontal="left" vertical="center" wrapText="1"/>
    </xf>
    <xf numFmtId="0" fontId="12" fillId="3" borderId="9" xfId="14" applyFont="1" applyFill="1" applyBorder="1" applyAlignment="1">
      <alignment horizontal="left" vertical="center" wrapText="1"/>
    </xf>
    <xf numFmtId="0" fontId="12" fillId="3" borderId="11" xfId="14" applyFont="1" applyFill="1" applyBorder="1" applyAlignment="1">
      <alignment horizontal="left" vertical="center" wrapText="1"/>
    </xf>
    <xf numFmtId="0" fontId="30" fillId="4" borderId="9" xfId="14" applyFont="1" applyFill="1" applyBorder="1" applyAlignment="1">
      <alignment horizontal="left" vertical="center" wrapText="1"/>
    </xf>
    <xf numFmtId="0" fontId="30" fillId="4" borderId="11" xfId="14" applyFont="1" applyFill="1" applyBorder="1" applyAlignment="1">
      <alignment horizontal="left" vertical="center" wrapText="1"/>
    </xf>
    <xf numFmtId="0" fontId="31" fillId="0" borderId="0" xfId="14" applyFont="1" applyAlignment="1">
      <alignment horizontal="center" vertical="center" wrapText="1"/>
    </xf>
    <xf numFmtId="0" fontId="30" fillId="2" borderId="28" xfId="14" applyFont="1" applyFill="1" applyBorder="1" applyAlignment="1">
      <alignment horizontal="center" vertical="top" wrapText="1"/>
    </xf>
    <xf numFmtId="0" fontId="2" fillId="0" borderId="29" xfId="15" applyBorder="1" applyAlignment="1">
      <alignment horizontal="center" vertical="top" wrapText="1"/>
    </xf>
    <xf numFmtId="0" fontId="2" fillId="0" borderId="8" xfId="15" applyBorder="1" applyAlignment="1">
      <alignment horizontal="center" vertical="top" wrapText="1"/>
    </xf>
    <xf numFmtId="0" fontId="30" fillId="2" borderId="3" xfId="14" applyFont="1" applyFill="1" applyBorder="1" applyAlignment="1">
      <alignment horizontal="center" vertical="top" wrapText="1"/>
    </xf>
    <xf numFmtId="0" fontId="30" fillId="2" borderId="5" xfId="14" applyFont="1" applyFill="1" applyBorder="1" applyAlignment="1">
      <alignment horizontal="center" vertical="top" wrapText="1"/>
    </xf>
    <xf numFmtId="0" fontId="30" fillId="2" borderId="12" xfId="14" applyFont="1" applyFill="1" applyBorder="1" applyAlignment="1">
      <alignment horizontal="center" vertical="top" wrapText="1"/>
    </xf>
    <xf numFmtId="0" fontId="30" fillId="2" borderId="13" xfId="14" applyFont="1" applyFill="1" applyBorder="1" applyAlignment="1">
      <alignment horizontal="center" vertical="top" wrapText="1"/>
    </xf>
    <xf numFmtId="0" fontId="30" fillId="2" borderId="6" xfId="14" applyFont="1" applyFill="1" applyBorder="1" applyAlignment="1">
      <alignment horizontal="center" vertical="top" wrapText="1"/>
    </xf>
    <xf numFmtId="0" fontId="30" fillId="2" borderId="7" xfId="14" applyFont="1" applyFill="1" applyBorder="1" applyAlignment="1">
      <alignment horizontal="center" vertical="top" wrapText="1"/>
    </xf>
    <xf numFmtId="0" fontId="12" fillId="3" borderId="9" xfId="14" applyFont="1" applyFill="1" applyBorder="1" applyAlignment="1">
      <alignment horizontal="center" vertical="center" wrapText="1"/>
    </xf>
    <xf numFmtId="0" fontId="12" fillId="3" borderId="11" xfId="14" applyFont="1" applyFill="1" applyBorder="1" applyAlignment="1">
      <alignment horizontal="center" vertical="center" wrapText="1"/>
    </xf>
    <xf numFmtId="0" fontId="11" fillId="0" borderId="10" xfId="1" applyNumberFormat="1" applyFont="1" applyBorder="1" applyAlignment="1">
      <alignment horizontal="justify" vertical="center" wrapText="1"/>
    </xf>
    <xf numFmtId="49" fontId="11" fillId="0" borderId="9" xfId="1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0" xfId="1" applyNumberFormat="1" applyFont="1" applyBorder="1" applyAlignment="1">
      <alignment horizontal="left" vertical="center" wrapText="1"/>
    </xf>
    <xf numFmtId="49" fontId="11" fillId="0" borderId="10" xfId="1" applyNumberFormat="1" applyFont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169" fontId="11" fillId="0" borderId="9" xfId="1" applyNumberFormat="1" applyFont="1" applyFill="1" applyBorder="1" applyAlignment="1">
      <alignment horizontal="center" vertical="center"/>
    </xf>
    <xf numFmtId="169" fontId="11" fillId="0" borderId="10" xfId="1" applyNumberFormat="1" applyFont="1" applyFill="1" applyBorder="1" applyAlignment="1">
      <alignment horizontal="center" vertical="center"/>
    </xf>
    <xf numFmtId="169" fontId="11" fillId="0" borderId="11" xfId="1" applyNumberFormat="1" applyFont="1" applyFill="1" applyBorder="1" applyAlignment="1">
      <alignment horizontal="center" vertical="center"/>
    </xf>
    <xf numFmtId="0" fontId="11" fillId="0" borderId="10" xfId="1" applyNumberFormat="1" applyFont="1" applyBorder="1" applyAlignment="1">
      <alignment horizontal="left" vertical="top"/>
    </xf>
    <xf numFmtId="0" fontId="11" fillId="0" borderId="11" xfId="1" applyNumberFormat="1" applyFont="1" applyBorder="1" applyAlignment="1">
      <alignment horizontal="left" vertical="top"/>
    </xf>
    <xf numFmtId="0" fontId="11" fillId="0" borderId="11" xfId="1" applyNumberFormat="1" applyFont="1" applyBorder="1" applyAlignment="1">
      <alignment horizontal="left" vertical="center" wrapText="1"/>
    </xf>
    <xf numFmtId="49" fontId="11" fillId="0" borderId="9" xfId="1" applyNumberFormat="1" applyFont="1" applyBorder="1" applyAlignment="1">
      <alignment horizontal="center" vertical="center"/>
    </xf>
    <xf numFmtId="165" fontId="11" fillId="0" borderId="9" xfId="1" applyNumberFormat="1" applyFont="1" applyFill="1" applyBorder="1" applyAlignment="1">
      <alignment horizontal="center" vertical="center"/>
    </xf>
    <xf numFmtId="165" fontId="11" fillId="0" borderId="10" xfId="1" applyNumberFormat="1" applyFont="1" applyFill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wrapText="1"/>
    </xf>
    <xf numFmtId="0" fontId="50" fillId="0" borderId="2" xfId="3" applyFont="1" applyFill="1" applyBorder="1" applyAlignment="1">
      <alignment horizontal="left" vertical="center" wrapText="1"/>
    </xf>
    <xf numFmtId="0" fontId="49" fillId="0" borderId="2" xfId="3" applyFont="1" applyFill="1" applyBorder="1" applyAlignment="1">
      <alignment horizontal="left" vertical="center" wrapText="1"/>
    </xf>
    <xf numFmtId="43" fontId="53" fillId="0" borderId="0" xfId="13" applyFont="1" applyFill="1" applyBorder="1" applyAlignment="1" applyProtection="1">
      <alignment horizontal="center" wrapText="1"/>
    </xf>
    <xf numFmtId="164" fontId="53" fillId="0" borderId="0" xfId="5" applyNumberFormat="1" applyFont="1" applyFill="1" applyBorder="1" applyAlignment="1" applyProtection="1">
      <alignment horizontal="center" wrapText="1"/>
    </xf>
    <xf numFmtId="164" fontId="32" fillId="0" borderId="0" xfId="5" applyNumberFormat="1" applyFont="1" applyFill="1" applyBorder="1" applyAlignment="1">
      <alignment horizontal="center" vertical="center"/>
    </xf>
    <xf numFmtId="0" fontId="32" fillId="0" borderId="0" xfId="5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horizontal="left" vertical="top"/>
    </xf>
    <xf numFmtId="0" fontId="49" fillId="0" borderId="14" xfId="3" applyFont="1" applyFill="1" applyBorder="1" applyAlignment="1">
      <alignment horizontal="center" vertical="center" wrapText="1"/>
    </xf>
    <xf numFmtId="0" fontId="49" fillId="0" borderId="15" xfId="3" applyFont="1" applyFill="1" applyBorder="1" applyAlignment="1">
      <alignment horizontal="center" vertical="center" wrapText="1"/>
    </xf>
    <xf numFmtId="0" fontId="49" fillId="0" borderId="16" xfId="3" applyFont="1" applyFill="1" applyBorder="1" applyAlignment="1">
      <alignment horizontal="center" vertical="center" wrapText="1"/>
    </xf>
    <xf numFmtId="0" fontId="22" fillId="0" borderId="1" xfId="3" applyFill="1" applyBorder="1" applyAlignment="1">
      <alignment horizontal="center"/>
    </xf>
    <xf numFmtId="0" fontId="25" fillId="0" borderId="4" xfId="3" applyFont="1" applyFill="1" applyBorder="1" applyAlignment="1">
      <alignment horizontal="center"/>
    </xf>
    <xf numFmtId="0" fontId="22" fillId="0" borderId="0" xfId="3" applyFill="1" applyAlignment="1">
      <alignment horizontal="center"/>
    </xf>
    <xf numFmtId="0" fontId="49" fillId="0" borderId="20" xfId="3" applyFont="1" applyFill="1" applyBorder="1" applyAlignment="1">
      <alignment horizontal="center" vertical="center" textRotation="90" wrapText="1"/>
    </xf>
    <xf numFmtId="0" fontId="49" fillId="0" borderId="25" xfId="3" applyFont="1" applyFill="1" applyBorder="1" applyAlignment="1">
      <alignment horizontal="center" vertical="center" textRotation="90" wrapText="1"/>
    </xf>
    <xf numFmtId="0" fontId="49" fillId="0" borderId="17" xfId="3" applyFont="1" applyFill="1" applyBorder="1" applyAlignment="1">
      <alignment horizontal="center" vertical="center" textRotation="90" wrapText="1"/>
    </xf>
    <xf numFmtId="0" fontId="49" fillId="0" borderId="21" xfId="3" applyFont="1" applyFill="1" applyBorder="1" applyAlignment="1">
      <alignment horizontal="center" vertical="center" textRotation="90" wrapText="1"/>
    </xf>
    <xf numFmtId="0" fontId="49" fillId="0" borderId="18" xfId="3" applyFont="1" applyFill="1" applyBorder="1" applyAlignment="1">
      <alignment horizontal="center" vertical="center" wrapText="1"/>
    </xf>
    <xf numFmtId="0" fontId="49" fillId="0" borderId="19" xfId="3" applyFont="1" applyFill="1" applyBorder="1" applyAlignment="1">
      <alignment horizontal="center" vertical="center" wrapText="1"/>
    </xf>
    <xf numFmtId="0" fontId="49" fillId="0" borderId="20" xfId="3" applyFont="1" applyFill="1" applyBorder="1" applyAlignment="1">
      <alignment horizontal="center" vertical="center" wrapText="1"/>
    </xf>
    <xf numFmtId="0" fontId="49" fillId="0" borderId="22" xfId="3" applyFont="1" applyFill="1" applyBorder="1" applyAlignment="1">
      <alignment horizontal="center" vertical="center" wrapText="1"/>
    </xf>
    <xf numFmtId="0" fontId="49" fillId="0" borderId="23" xfId="3" applyFont="1" applyFill="1" applyBorder="1" applyAlignment="1">
      <alignment horizontal="center" vertical="center" wrapText="1"/>
    </xf>
    <xf numFmtId="0" fontId="49" fillId="0" borderId="24" xfId="3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horizontal="left" vertical="center" wrapText="1"/>
    </xf>
    <xf numFmtId="169" fontId="11" fillId="0" borderId="9" xfId="1" applyNumberFormat="1" applyFont="1" applyBorder="1" applyAlignment="1">
      <alignment horizontal="center" vertical="center" wrapText="1"/>
    </xf>
    <xf numFmtId="169" fontId="11" fillId="0" borderId="10" xfId="1" applyNumberFormat="1" applyFont="1" applyBorder="1" applyAlignment="1">
      <alignment horizontal="center" vertical="center" wrapText="1"/>
    </xf>
    <xf numFmtId="169" fontId="11" fillId="0" borderId="11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169" fontId="11" fillId="0" borderId="3" xfId="1" applyNumberFormat="1" applyFont="1" applyFill="1" applyBorder="1" applyAlignment="1">
      <alignment horizontal="center" vertical="center" wrapText="1"/>
    </xf>
    <xf numFmtId="169" fontId="11" fillId="0" borderId="4" xfId="1" applyNumberFormat="1" applyFont="1" applyFill="1" applyBorder="1" applyAlignment="1">
      <alignment horizontal="center" vertical="center" wrapText="1"/>
    </xf>
    <xf numFmtId="169" fontId="11" fillId="0" borderId="5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left" vertical="center" wrapText="1"/>
    </xf>
    <xf numFmtId="49" fontId="11" fillId="0" borderId="10" xfId="1" applyNumberFormat="1" applyFont="1" applyBorder="1" applyAlignment="1">
      <alignment horizontal="left" vertical="center" wrapText="1"/>
    </xf>
    <xf numFmtId="49" fontId="11" fillId="0" borderId="11" xfId="1" applyNumberFormat="1" applyFont="1" applyBorder="1" applyAlignment="1">
      <alignment horizontal="left" vertical="center" wrapText="1"/>
    </xf>
  </cellXfs>
  <cellStyles count="16">
    <cellStyle name="Обычный" xfId="0" builtinId="0"/>
    <cellStyle name="Обычный 2" xfId="1"/>
    <cellStyle name="Обычный 2 2_Приложение 1 Формы для заполнения ОАО ТРК 07.04.2011.2" xfId="9"/>
    <cellStyle name="Обычный 2 4" xfId="11"/>
    <cellStyle name="Обычный 3" xfId="2"/>
    <cellStyle name="Обычный 4" xfId="3"/>
    <cellStyle name="Обычный 5" xfId="5"/>
    <cellStyle name="Обычный 5 3" xfId="14"/>
    <cellStyle name="Обычный 6" xfId="7"/>
    <cellStyle name="Обычный 7" xfId="10"/>
    <cellStyle name="Обычный 8" xfId="12"/>
    <cellStyle name="Обычный 9" xfId="15"/>
    <cellStyle name="Процентный" xfId="4" builtinId="5"/>
    <cellStyle name="Финансовый" xfId="13" builtinId="3"/>
    <cellStyle name="Финансовый 2" xfId="6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1257300</xdr:rowOff>
    </xdr:from>
    <xdr:to>
      <xdr:col>0</xdr:col>
      <xdr:colOff>714375</xdr:colOff>
      <xdr:row>8</xdr:row>
      <xdr:rowOff>1485900</xdr:rowOff>
    </xdr:to>
    <xdr:pic>
      <xdr:nvPicPr>
        <xdr:cNvPr id="2" name="Рисунок 2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943350"/>
          <a:ext cx="3714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981075</xdr:colOff>
      <xdr:row>9</xdr:row>
      <xdr:rowOff>904875</xdr:rowOff>
    </xdr:from>
    <xdr:to>
      <xdr:col>0</xdr:col>
      <xdr:colOff>1323975</xdr:colOff>
      <xdr:row>9</xdr:row>
      <xdr:rowOff>1143000</xdr:rowOff>
    </xdr:to>
    <xdr:pic>
      <xdr:nvPicPr>
        <xdr:cNvPr id="3" name="Рисунок 2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84822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HIV\29\Pnp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2003%20&#1075;&#1086;&#1076;\&#1057;&#1045;&#1041;&#1045;&#1057;&#1058;&#1054;&#1048;&#1052;&#1054;&#1057;&#1058;&#1068;%20&#1087;&#1086;%20&#1094;&#1077;&#1093;&#1072;&#1084;%202003\&#1069;&#1053;&#1058;%2031.03.03\&#1069;&#1053;&#1058;%2031.03.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KrivchunOS\&#1052;&#1086;&#1080;%20&#1076;&#1086;&#1082;&#1091;&#1084;&#1077;&#1085;&#1090;&#1099;\&#1088;&#1077;&#1072;&#1083;&#1100;&#1085;&#1099;&#1077;%20&#1086;&#1090;&#1095;&#1077;&#1090;&#1099;\2003\&#1055;&#1088;&#1080;&#1083;&#1086;&#1078;&#1077;&#1085;&#1080;&#1077;%205%20v11-&#110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8;&#1088;&#1072;&#1085;&#1089;&#1087;&#1086;&#1088;&#1090;\TPAN_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2004%20&#1075;\&#1041;&#1102;&#1076;&#1078;&#1077;&#1090;\&#1057;&#1084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Documents%20and%20Settings\tsvetkovaSA\&#1052;&#1086;&#1080;%20&#1076;&#1086;&#1082;&#1091;&#1084;&#1077;&#1085;&#1090;&#1099;\Plan%202\2003%20&#1075;&#1086;&#1076;\&#1057;&#1045;&#1041;&#1045;&#1057;&#1058;&#1054;&#1048;&#1052;&#1054;&#1057;&#1058;&#1068;%20&#1087;&#1086;%20&#1094;&#1077;&#1093;&#1072;&#1084;%202003\&#1040;&#1088;&#1093;&#1080;&#1074;%20&#1089;&#1077;&#1073;&#1077;&#1089;&#1090;&#1086;&#1080;&#1084;&#1086;&#1089;&#1090;&#1080;\&#1057;&#1077;&#1073;&#1077;&#1089;&#1090;&#1086;&#1080;&#1084;&#1086;&#1089;&#1090;&#1100;%2009\&#1069;&#1053;&#1058;%2031.03.03\&#1069;&#1053;&#1058;%2031.03.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SAFRON~1\LOCALS~1\Temp\&#1089;&#1074;&#1086;&#1076;%20&#1055;&#1048;&#105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69;&#1053;&#1058;-&#1092;&#1072;&#1082;&#1090;\&#1069;&#1053;&#1058;-&#1092;&#1072;&#1082;&#1090;\&#1069;&#1053;&#1058;%2031.03.02\&#1069;&#1053;&#1058;%2031.03.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%20&#1089;%2046&#1045;&#1056;%20&#1085;&#1086;&#1074;&#1086;&#1081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PopovaNA\&#1056;&#1072;&#1073;&#1086;&#1095;&#1080;&#1081;%20&#1089;&#1090;&#1086;&#1083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41;&#1102;&#1076;&#1078;&#1077;&#1090;%202003-2004%20&#1074;%20&#1085;&#1086;&#1074;&#1086;&#1081;%20&#1092;&#1086;&#1088;&#1084;&#1077;\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tsa\Plan%202\Plan%202\&#1057;&#1041;&#1054;&#1056;%20&#1060;&#1040;&#1050;&#1058;&#1040;%202002\&#1040;&#1042;-&#1058;&#1056;&#1040;&#1053;&#1057;&#1055;&#1054;&#1056;&#1058;\TPAN_L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55;&#1069;&#1054;\&#1055;&#1069;&#1054;\&#1060;&#1040;&#1050;&#1058;-&#1058;&#1056;&#1040;&#1053;&#1057;&#1055;&#1054;&#1056;&#105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Plan%202\2004\&#1052;&#1086;&#1089;&#1082;&#1086;&#1074;&#1089;&#1082;&#1080;&#1077;%20&#1092;&#1086;&#1088;&#1084;&#1099;\&#1052;&#1060;%20&#1087;&#1086;%20&#1088;&#1077;&#1075;&#1083;&#1072;&#1084;&#1077;&#1085;&#1090;&#1091;\&#1053;&#1072;%20&#1086;&#1090;&#1087;&#1088;&#1072;&#1074;&#1082;&#1091;\&#1088;&#1077;&#1072;&#1083;&#1100;&#1085;&#1099;&#1077;%20&#1086;&#1090;&#1095;&#1077;&#1090;&#1099;\&#1055;&#1088;&#1080;&#1083;&#1086;&#1078;&#1077;&#1085;&#1080;&#1077;%205%20v11-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WINDOWS\&#1056;&#1072;&#1073;&#1086;&#1095;&#1080;&#1081;%20&#1089;&#1090;&#1086;&#1083;\&#1054;&#1090;&#1095;&#1077;&#1090;&#1085;&#1086;&#1089;&#1090;&#1100;%20v%201.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59;&#1089;&#1083;&#1086;&#1074;&#1085;&#1099;&#1077;%20&#1077;&#1076;&#1080;&#1085;&#1080;&#1094;&#1099;\&#1059;&#1089;&#1083;&#1086;&#1074;&#1082;&#1080;%20&#1074;%20&#1056;&#1069;&#1050;\&#1056;&#1069;&#1050;-2002\&#1042;&#1088;&#1077;&#1084;&#1103;&#1085;&#1082;&#1072;\&#1092;&#1054;&#1056;&#1052;&#1040;%20&#1076;&#1083;&#1103;%20%20&#1091;&#1089;&#1083;&#1086;&#1074;&#1086;&#1082;-&#1055;&#1041;&#1069;&#105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7;%20&#1088;&#1072;&#1073;&#1086;&#1095;&#1077;&#1075;&#1086;%20&#1089;&#1090;&#1086;&#1083;&#1072;\&#1060;&#1072;&#1082;&#1090;(&#1090;&#1077;&#1087;&#1083;&#1086;,&#1074;&#1086;&#1076;&#1072;)\&#1069;&#1053;&#1058;%2031.03.03\&#1069;&#1053;&#1058;%2031.03.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5;&#1069;&#1054;\&#1055;&#1088;&#1086;&#1077;&#1082;&#1090;%20&#1073;&#1102;&#1076;&#1078;&#1077;&#1090;&#1072;%202003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4;&#1059;&#1080;&#1057;&#1069;\&#1057;&#1077;&#1082;&#1090;&#1086;&#1088;_&#1069;&#1083;&#1077;&#1082;&#1090;&#1088;&#1086;\&#1053;&#1072;&#1076;&#1105;&#1078;&#1085;&#1086;&#1089;&#1090;&#1100;%20&#1087;&#1088;&#1080;&#1082;&#1072;&#1079;%201256%20&#1052;&#1080;&#1085;.&#1101;&#1085;&#1077;&#1088;&#1075;&#1077;&#1090;&#1080;&#1082;&#1080;\2019\&#1086;&#1090;&#1095;&#1077;&#1090;%20&#1079;&#1072;%202018%20&#1075;&#1086;&#1076;\&#1060;&#1054;&#1056;&#1052;&#1067;%20&#1053;&#1072;&#1076;&#1077;&#1078;&#1085;&#1086;&#1089;&#1090;&#1100;%20&#1080;%20&#1050;&#1072;&#1095;&#1077;&#1089;&#1090;&#1074;&#1086;_&#1054;&#1054;&#1054;_&#1069;&#1085;&#1077;&#1088;&#1075;&#1086;&#1085;&#1077;&#1092;&#1090;&#1100;&#1058;&#1086;&#1084;&#1089;&#1082;_&#1086;&#1090;&#1095;&#1077;&#1090;%202017_&#1044;&#1058;&#1056;%20&#1080;&#1089;&#1087;&#1088;&#1072;&#1074;&#1083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DOCUME~1\SAFRON~1\LOCALS~1\Temp\&#1089;&#1074;&#1086;&#1076;%20&#1055;&#1048;&#10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OLEG\2001\Fin%20Reports\Dima\&#1069;&#1057;&#1050;&#1054;&#1052;%20&#1073;&#1080;&#1079;%20&#1087;&#1083;%20c%20&#1091;&#1095;.%20&#1080;&#1079;&#1084;\&#1054;&#1090;&#1095;&#1077;&#1090;&#1085;&#1086;&#1089;&#1090;&#1100;%20beta%20v%201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69;&#1089;&#1082;&#1086;&#1084;%20&#1084;&#1086;&#1076;&#1077;&#1083;&#1100;%202003%20v.%201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41;&#1102;&#1076;&#1078;&#1077;&#1090;%20&#1069;&#1057;&#1050;&#1054;&#1052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&#1052;&#1086;&#1080;%20&#1076;&#1086;&#1082;&#1091;&#1084;&#1077;&#1085;&#1090;&#1099;\&#1055;&#1083;&#1072;&#1085;&#1099;\2003%20&#1075;&#1086;&#1076;\&#1074;&#1077;&#1088;&#1089;&#1080;&#1103;%205%20&#1085;&#1072;%205%20&#1076;&#1077;&#1082;&#1072;&#1073;&#1088;&#1103;%202002&#1075;\&#1057;&#1090;&#1088;&#1077;&#1078;&#1077;&#1074;&#1086;&#1081;\&#1055;&#1080;&#1059;%20&#1087;&#1088;&#1086;&#1077;&#1082;&#1090;%202003%20&#1057;&#1042;&#1054;&#1044;-6%20&#1076;&#1077;&#1082;&#1072;&#1073;&#1088;&#1103;%20&#1089;%20&#1058;&#1069;&#1055;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&#1052;&#1086;&#1089;&#1082;&#1086;&#1074;&#1089;&#1082;&#1080;&#1077;%20&#1092;&#1086;&#1088;&#1084;&#1099;\&#1054;&#1090;&#1095;&#1077;&#1090;&#1085;%20&#1092;&#1086;&#1088;&#1084;&#1099;%20&#1092;&#1072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"/>
      <sheetName val="Суточная"/>
      <sheetName val="факс"/>
      <sheetName val="Макрос1"/>
      <sheetName val="Макрос2"/>
      <sheetName val="2004 год_себест"/>
      <sheetName val="янв_себест"/>
      <sheetName val="фев_себест"/>
      <sheetName val="мар_себест"/>
      <sheetName val="апр_себест"/>
      <sheetName val="май_себест"/>
      <sheetName val="июн_себест"/>
      <sheetName val="июл_себест"/>
      <sheetName val="авг_себест"/>
      <sheetName val="сен_себест"/>
      <sheetName val="окт_себест"/>
      <sheetName val="ноя_себест"/>
      <sheetName val="дек_себест"/>
      <sheetName val="прибыль"/>
      <sheetName val="кап.вложения"/>
      <sheetName val="свод"/>
      <sheetName val="Корп. обучение"/>
      <sheetName val="Соб. обучение"/>
      <sheetName val="Обучение УЦ"/>
      <sheetName val="Обучение_прибыль"/>
      <sheetName val="Провед ЛМ"/>
      <sheetName val="Провел ЛН"/>
      <sheetName val="ВУЗы_Рекрут"/>
      <sheetName val="ВУЗы_практика "/>
      <sheetName val="НТК"/>
      <sheetName val="КВН"/>
      <sheetName val="СМС"/>
      <sheetName val="капы"/>
      <sheetName val="Источники"/>
      <sheetName val="График"/>
      <sheetName val="13.1"/>
      <sheetName val="Pnp1"/>
      <sheetName val="Зап-3- СЦБ"/>
      <sheetName val="Смета"/>
      <sheetName val="карты"/>
      <sheetName val="геол"/>
      <sheetName val="3 РД"/>
      <sheetName val="ПКВ  2009 г"/>
      <sheetName val="Шкаф"/>
      <sheetName val="Коэфф1."/>
      <sheetName val="Прайс лист"/>
      <sheetName val="СС"/>
      <sheetName val="топография"/>
      <sheetName val="Лист1"/>
      <sheetName val="Обновление"/>
      <sheetName val="Цена"/>
      <sheetName val="Product"/>
      <sheetName val="СМЕТА проект"/>
      <sheetName val="ЭХЗ"/>
      <sheetName val="Пример расчета"/>
      <sheetName val="Calc"/>
      <sheetName val="Прибыль опл"/>
      <sheetName val="Амур ДОН"/>
      <sheetName val="в работу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топо"/>
      <sheetName val="ц_1991"/>
      <sheetName val="FES"/>
      <sheetName val="свод 2"/>
      <sheetName val="1ПС"/>
      <sheetName val="ПДР"/>
      <sheetName val="Лист2"/>
      <sheetName val="УП _2004"/>
      <sheetName val="Хар_"/>
      <sheetName val="С1_"/>
      <sheetName val="трансформация1"/>
      <sheetName val="КП (2)"/>
      <sheetName val="Замерная"/>
      <sheetName val="93-110"/>
      <sheetName val="свод 3"/>
      <sheetName val="ИД"/>
      <sheetName val="breakdown"/>
      <sheetName val="исходные данные"/>
      <sheetName val="расчетные таблицы"/>
      <sheetName val="Данные для расчёта сметы"/>
    </sheetNames>
    <sheetDataSet>
      <sheetData sheetId="0" refreshError="1"/>
      <sheetData sheetId="1" refreshError="1">
        <row r="14">
          <cell r="I14">
            <v>0</v>
          </cell>
          <cell r="P1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Расчет темпер.графика -Федецкий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  <sheetName val="Лист13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Настр"/>
      <sheetName val="эл ст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цеховые"/>
      <sheetName val="Материалы"/>
    </sheetNames>
    <sheetDataSet>
      <sheetData sheetId="0" refreshError="1"/>
      <sheetData sheetId="1" refreshError="1"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sapactivexlhiddensheet"/>
      <sheetName val="Лист2"/>
      <sheetName val="дефляторы"/>
      <sheetName val="списки"/>
    </sheetNames>
    <sheetDataSet>
      <sheetData sheetId="0" refreshError="1">
        <row r="9">
          <cell r="C9" t="str">
            <v>ООО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Настр"/>
      <sheetName val="sapactivexlhiddenshee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1 (2)"/>
      <sheetName val="2"/>
      <sheetName val="бюджет план"/>
      <sheetName val="3"/>
      <sheetName val="4"/>
      <sheetName val="5"/>
      <sheetName val="тех.пар. ээ"/>
      <sheetName val="тех.пар.проч"/>
      <sheetName val="Расч числ"/>
      <sheetName val="Расчет ФОТ"/>
      <sheetName val="Числ по мес"/>
      <sheetName val="план по труду"/>
      <sheetName val="смета из прибыли"/>
      <sheetName val="2 бюджет план"/>
      <sheetName val="АУП"/>
      <sheetName val="эл.энергия"/>
      <sheetName val="транспорт"/>
      <sheetName val="ТО"/>
      <sheetName val="связь"/>
      <sheetName val="авиатранспорт"/>
      <sheetName val="6"/>
      <sheetName val="7"/>
      <sheetName val="2 бюджет факт"/>
      <sheetName val="8"/>
      <sheetName val="9"/>
      <sheetName val="10"/>
      <sheetName val="11"/>
      <sheetName val="12"/>
      <sheetName val="13"/>
      <sheetName val="Прочие"/>
      <sheetName val="Subsidies"/>
      <sheetName val="налоги"/>
      <sheetName val="ИД"/>
      <sheetName val="УП _2004"/>
      <sheetName val="sapactivexlhiddensheet"/>
      <sheetName val="Заголовок"/>
      <sheetName val="БИ-2-18-П"/>
      <sheetName val="БИ-2-19-П"/>
      <sheetName val="БИ-2-7-П"/>
      <sheetName val="БИ-2-9-П"/>
      <sheetName val="БИ-2-14-П"/>
      <sheetName val="БИ-2-16-П"/>
    </sheetNames>
    <sheetDataSet>
      <sheetData sheetId="0" refreshError="1">
        <row r="8">
          <cell r="C8" t="str">
            <v>Энергонефть</v>
          </cell>
        </row>
        <row r="9">
          <cell r="C9" t="str">
            <v>ООО</v>
          </cell>
        </row>
        <row r="12">
          <cell r="C12" t="str">
            <v>2003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total"/>
      <sheetName val="Комплектация"/>
      <sheetName val="трубы"/>
      <sheetName val="СМР"/>
      <sheetName val="дороги"/>
      <sheetName val="РБП"/>
      <sheetName val="БФ-2-13-П"/>
      <sheetName val="Расчет Рзаб и Кпр"/>
      <sheetName val="Настр"/>
      <sheetName val="ИД"/>
      <sheetName val="скв"/>
      <sheetName val="11 Прочие - АРМ "/>
      <sheetName val="расшифровка"/>
      <sheetName val="ЗП_ЮНГ"/>
      <sheetName val=" М 29 П"/>
      <sheetName val="ц_1991"/>
      <sheetName val="ИД1"/>
      <sheetName val="ПВС с Коэф"/>
      <sheetName val="СНГДУ"/>
      <sheetName val="А_союз__май"/>
      <sheetName val="УТТ-2_май_(2)"/>
      <sheetName val="ВУТТ_май"/>
      <sheetName val="УТТ_-_2июнь"/>
      <sheetName val="А_союз_июнь"/>
      <sheetName val="Полеты_июнь"/>
      <sheetName val="Полеты_июль"/>
      <sheetName val="ЛУТТ_май"/>
      <sheetName val="_по_цехамЛНГДУиюнь"/>
      <sheetName val="_М_29_П"/>
      <sheetName val="Destination"/>
      <sheetName val="ИДвалка"/>
      <sheetName val="мат"/>
      <sheetName val="ФОТ"/>
      <sheetName val="Инжинерная подготовка"/>
      <sheetName val="Ресурсная ведомость часть 1"/>
      <sheetName val="TPAN_LI"/>
      <sheetName val="топография"/>
      <sheetName val="ПВС_с_Коэф"/>
      <sheetName val="Инжинерная_подготовка"/>
      <sheetName val="Данные для расчёта сметы"/>
      <sheetName val="ежедн. перевозка рабочих"/>
      <sheetName val="А_союз__май1"/>
      <sheetName val="УТТ-2_май_(2)1"/>
      <sheetName val="ВУТТ_май1"/>
      <sheetName val="УТТ_-_2июнь1"/>
      <sheetName val="А_союз_июнь1"/>
      <sheetName val="Полеты_июнь1"/>
      <sheetName val="Полеты_июль1"/>
      <sheetName val="ЛУТТ_май1"/>
      <sheetName val="_по_цехамЛНГДУиюнь1"/>
      <sheetName val="_М_29_П1"/>
      <sheetName val="Ресурсная_ведомость_часть_1"/>
      <sheetName val="Кред"/>
      <sheetName val="А_союз__май2"/>
      <sheetName val="УТТ-2_май_(2)2"/>
      <sheetName val="ВУТТ_май2"/>
      <sheetName val="УТТ_-_2июнь2"/>
      <sheetName val="А_союз_июнь2"/>
      <sheetName val="Полеты_июнь2"/>
      <sheetName val="Полеты_июль2"/>
      <sheetName val="ЛУТТ_май2"/>
      <sheetName val="_по_цехамЛНГДУиюнь2"/>
      <sheetName val="_М_29_П2"/>
      <sheetName val="ПВС_с_Коэф1"/>
      <sheetName val="Инжинерная_подготовка1"/>
      <sheetName val="Ресурсная_ведомость_часть_11"/>
      <sheetName val="аванс_по_ОС"/>
      <sheetName val="ДЗ"/>
      <sheetName val="Кред__задолж_"/>
      <sheetName val="Авансы_выданные"/>
      <sheetName val="Причины отклонений"/>
      <sheetName val="Статус работы"/>
      <sheetName val="Уровень графика"/>
      <sheetName val="Характеристические ФО"/>
      <sheetName val="Отгрузка"/>
      <sheetName val="изменения"/>
      <sheetName val="платежи"/>
      <sheetName val="Обоснование"/>
      <sheetName val="13,40 Авансы_получ"/>
      <sheetName val="ИндАНТИК"/>
      <sheetName val="Ав (закупка, услуги)"/>
      <sheetName val="Кред. задолж."/>
      <sheetName val="Деб+ДС рег"/>
      <sheetName val="БАЛАНС(большой)"/>
      <sheetName val="предоплата"/>
      <sheetName val="list2"/>
      <sheetName val="ПДР ООО &quot;Юкос ФБЦ&quot;"/>
      <sheetName val="ПРОГНОЗ_1"/>
      <sheetName val="отчет эл_эн  2000"/>
      <sheetName val="мобдемоб"/>
      <sheetName val="Лист2"/>
      <sheetName val="декабрь"/>
      <sheetName val="П"/>
      <sheetName val="ВАХ_Ю11"/>
      <sheetName val="СУТТ"/>
      <sheetName val="З_П  А1,А2"/>
      <sheetName val="М_Ю"/>
      <sheetName val="Н_В_Б10"/>
      <sheetName val="З_П_Ю1"/>
      <sheetName val="сов_Б"/>
      <sheetName val="ЧК_Ю1"/>
      <sheetName val="SolE294"/>
      <sheetName val="банки "/>
      <sheetName val="Справочник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sapactivexlhiddensheet"/>
      <sheetName val="Самосвалы"/>
      <sheetName val="1.401.2"/>
      <sheetName val="Хран св+м+ж"/>
      <sheetName val="АЧ"/>
      <sheetName val="НМА"/>
      <sheetName val="Итог"/>
      <sheetName val="Насосы"/>
      <sheetName val="Остановки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Нагрузки АОР Керамик"/>
      <sheetName val="Ачинский НПЗ"/>
      <sheetName val="Расстояния (Майск, Пойковск)"/>
      <sheetName val="Индексы"/>
      <sheetName val="Программа(М)"/>
      <sheetName val="исходные данные"/>
      <sheetName val="расчетные таблицы"/>
      <sheetName val="ВП полн"/>
      <sheetName val="Курсы"/>
      <sheetName val="Параметры"/>
    </sheetNames>
    <sheetDataSet>
      <sheetData sheetId="0" refreshError="1">
        <row r="7">
          <cell r="L7">
            <v>30</v>
          </cell>
          <cell r="N7">
            <v>30</v>
          </cell>
        </row>
        <row r="8">
          <cell r="L8">
            <v>10</v>
          </cell>
          <cell r="N8">
            <v>4</v>
          </cell>
        </row>
        <row r="9">
          <cell r="L9">
            <v>0.16666666666666666</v>
          </cell>
          <cell r="N9">
            <v>6.6666666666666666E-2</v>
          </cell>
        </row>
        <row r="10">
          <cell r="L10">
            <v>0.18333333333333332</v>
          </cell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>
        <row r="8">
          <cell r="L8">
            <v>0</v>
          </cell>
        </row>
      </sheetData>
      <sheetData sheetId="144">
        <row r="8">
          <cell r="L8">
            <v>0</v>
          </cell>
        </row>
      </sheetData>
      <sheetData sheetId="145">
        <row r="8">
          <cell r="L8">
            <v>0</v>
          </cell>
        </row>
      </sheetData>
      <sheetData sheetId="146">
        <row r="8">
          <cell r="L8">
            <v>0</v>
          </cell>
        </row>
      </sheetData>
      <sheetData sheetId="147">
        <row r="8">
          <cell r="L8">
            <v>0</v>
          </cell>
        </row>
      </sheetData>
      <sheetData sheetId="148">
        <row r="8">
          <cell r="L8">
            <v>0</v>
          </cell>
        </row>
      </sheetData>
      <sheetData sheetId="149">
        <row r="8">
          <cell r="L8">
            <v>0</v>
          </cell>
        </row>
      </sheetData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тех.пар. ээ"/>
      <sheetName val="тех.пар.проч"/>
      <sheetName val="исходные данные"/>
      <sheetName val="расчетные таблицы"/>
      <sheetName val="sapactivexlhiddensheet"/>
      <sheetName val="ГАЗ_камаз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Настр"/>
      <sheetName val="исходные данные"/>
      <sheetName val="расчетные таблицы"/>
      <sheetName val="sapactivexlhiddensheet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Лист3"/>
      <sheetName val="4"/>
      <sheetName val="6"/>
      <sheetName val="перекрестка"/>
      <sheetName val="15"/>
      <sheetName val="16"/>
      <sheetName val="17.1"/>
      <sheetName val="18.2"/>
      <sheetName val="2.3"/>
      <sheetName val="20"/>
      <sheetName val="27"/>
      <sheetName val="P2.1"/>
      <sheetName val="план 2000"/>
      <sheetName val="ПС"/>
    </sheetNames>
    <sheetDataSet>
      <sheetData sheetId="0" refreshError="1"/>
      <sheetData sheetId="1" refreshError="1">
        <row r="8">
          <cell r="C8" t="str">
            <v>Энергонефть</v>
          </cell>
        </row>
        <row r="9">
          <cell r="C9" t="str">
            <v>ООО</v>
          </cell>
        </row>
        <row r="10">
          <cell r="C10" t="str">
            <v>Томск (Стрежевой)</v>
          </cell>
        </row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Лист1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</sheetNames>
    <sheetDataSet>
      <sheetData sheetId="0" refreshError="1">
        <row r="18">
          <cell r="C18" t="str">
            <v>Рус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Прил 7.1 Спецодежда."/>
      <sheetName val="sapactivexlhiddensheet"/>
      <sheetName val="Макрос1"/>
      <sheetName val="мат и зч"/>
      <sheetName val="дебиторы"/>
      <sheetName val="ПиУсвод"/>
      <sheetName val="Исходные"/>
      <sheetName val="контраг"/>
      <sheetName val="Параметры"/>
      <sheetName val="Настр"/>
      <sheetName val="СНГ"/>
      <sheetName val="ФОТ"/>
      <sheetName val="SolE294"/>
      <sheetName val="Destination"/>
      <sheetName val="1,3 новая"/>
      <sheetName val="EKDEB90"/>
      <sheetName val="Курсы$"/>
      <sheetName val="F1002"/>
      <sheetName val="Курс $"/>
      <sheetName val="К"/>
      <sheetName val="мсн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Справочники"/>
      <sheetName val="НОРМЫ"/>
      <sheetName val=" свод "/>
      <sheetName val="Исполнение"/>
      <sheetName val="Cash_Rez"/>
      <sheetName val="прил № 3 (2)"/>
      <sheetName val="ПИУ_СУРБ_КРС"/>
      <sheetName val="ПИУ_СУРБ_БУР"/>
      <sheetName val="прил_№_3_(2)"/>
      <sheetName val="СП"/>
      <sheetName val="ФОРМА для заполнения"/>
      <sheetName val="ИД1"/>
      <sheetName val="ОКДП"/>
      <sheetName val="свод ПИУ"/>
      <sheetName val="исходные данные"/>
      <sheetName val="расчетные таблицы"/>
      <sheetName val="Справочник"/>
      <sheetName val="пятилетка"/>
      <sheetName val="мониторинг"/>
      <sheetName val="Лист3"/>
      <sheetName val="ТС 1"/>
      <sheetName val="REZUTT 01.05"/>
      <sheetName val="Control"/>
      <sheetName val="Вспом-2 кв."/>
      <sheetName val="Матер.изар.пл."/>
      <sheetName val="Электроэнергия"/>
      <sheetName val="Лист2"/>
      <sheetName val="Лист1"/>
      <sheetName val="Насосы"/>
      <sheetName val="УП _2004"/>
      <sheetName val="INFO"/>
      <sheetName val="Расчёт"/>
      <sheetName val="Мехфонд"/>
      <sheetName val="гар№"/>
      <sheetName val="ЭММ"/>
      <sheetName val="data"/>
      <sheetName val="Местонахожд"/>
      <sheetName val="М_Ю"/>
      <sheetName val="(1.5.) Запасные части"/>
      <sheetName val="Февраль"/>
      <sheetName val="Дополнительно"/>
      <sheetName val="приложение"/>
      <sheetName val="Актив"/>
      <sheetName val="Сутки"/>
      <sheetName val="Прил_7_1_Спецодежда_"/>
      <sheetName val="мат_и_зч"/>
      <sheetName val="Курс_$"/>
      <sheetName val="1,3_новая"/>
      <sheetName val="свод_ПИУ"/>
      <sheetName val="исходные_данные"/>
      <sheetName val="расчетные_таблицы"/>
      <sheetName val="ц_1991"/>
      <sheetName val="прил № 2к дог"/>
      <sheetName val="информ №1011"/>
      <sheetName val="отчет эл_эн  2000"/>
      <sheetName val="МВЗ"/>
      <sheetName val="номенклатурн. группа"/>
      <sheetName val="Организация"/>
      <sheetName val="Ст.Затрат"/>
      <sheetName val="ЦО"/>
      <sheetName val="Тр ВТК 26.01. ост измен 04.02"/>
      <sheetName val="Весь транс ВТК 26.01. вывод"/>
      <sheetName val="Тарифы"/>
      <sheetName val="ПП"/>
      <sheetName val="всп табл график"/>
      <sheetName val="кураторы"/>
      <sheetName val="остановки"/>
      <sheetName val="запуски"/>
      <sheetName val="Controls"/>
      <sheetName val="Проект"/>
      <sheetName val="П"/>
      <sheetName val="Неделя"/>
      <sheetName val="Баланс (Ф1)"/>
      <sheetName val="Сравнение с Finder - ДНС-5"/>
      <sheetName val="4"/>
      <sheetName val="5"/>
      <sheetName val="6"/>
      <sheetName val="Прибыль опл"/>
      <sheetName val="Kill Sheet"/>
      <sheetName val="СКО"/>
      <sheetName val="total"/>
      <sheetName val="Комплектация"/>
      <sheetName val="трубы"/>
      <sheetName val="СМР"/>
      <sheetName val="дороги"/>
      <sheetName val="2.98"/>
      <sheetName val="3.98"/>
      <sheetName val="MAIN_PARAMETERS"/>
      <sheetName val="Materials"/>
      <sheetName val="Modes"/>
      <sheetName val="Nodes"/>
      <sheetName val="Export Quota Correction"/>
      <sheetName val="Общ"/>
      <sheetName val="Акт в бух.дек"/>
      <sheetName val="Переменные и константы"/>
      <sheetName val="Прил 2 РВ-расчет"/>
      <sheetName val="Параметры_i"/>
      <sheetName val="справка"/>
      <sheetName val="Данные"/>
      <sheetName val="Причины исключения ЗТРУ"/>
      <sheetName val="Нормативы"/>
      <sheetName val="СЗ-собственная деятельность"/>
      <sheetName val="ставки"/>
      <sheetName val="экспорт"/>
      <sheetName val="Расчет ФЗП"/>
      <sheetName val="ИнвестицииСвод"/>
      <sheetName val="Фильтры"/>
      <sheetName val="Точная оценка работ Сибинтек"/>
      <sheetName val="Прочее"/>
      <sheetName val="ЗАКАЗЧИК"/>
      <sheetName val="НеобходимостьПубликации"/>
      <sheetName val="ОКАТО"/>
      <sheetName val="ОКВЭД"/>
      <sheetName val="ОКЕИ"/>
      <sheetName val="ПричинаЕП"/>
      <sheetName val="ПСП_ЦАУК"/>
      <sheetName val="СП_ЗАКАЗЧИКА"/>
      <sheetName val="СпособЗакупки"/>
      <sheetName val="СТАВКА_НДС"/>
      <sheetName val="Тип плана"/>
      <sheetName val="Тип программы"/>
      <sheetName val="ФормаПроведения"/>
      <sheetName val="ЭТП"/>
      <sheetName val="статьи"/>
      <sheetName val="ИД"/>
      <sheetName val="ТС"/>
      <sheetName val="расчет вязкости"/>
      <sheetName val="Input"/>
      <sheetName val="Кредиты"/>
      <sheetName val="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СУТТ"/>
      <sheetName val="мат и зч"/>
      <sheetName val="дебиторы"/>
      <sheetName val="sapactivexlhiddensheet"/>
      <sheetName val="Исходные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8">
          <cell r="C18" t="str">
            <v>Рус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стат.пар"/>
      <sheetName val="Параметры"/>
      <sheetName val="Настр"/>
      <sheetName val="СУТТ"/>
      <sheetName val="ОКЕИ"/>
      <sheetName val="ПричинаЕП"/>
      <sheetName val="Data"/>
      <sheetName val="Ачинский НПЗ"/>
      <sheetName val="Лист1"/>
      <sheetName val="Обложка"/>
      <sheetName val="КС-3"/>
      <sheetName val="мат и зч"/>
      <sheetName val="331"/>
      <sheetName val="темп"/>
      <sheetName val="Распоряжения"/>
      <sheetName val="EKDEB90"/>
      <sheetName val="ГАЗ_камаз"/>
      <sheetName val="расчетные таблицы"/>
      <sheetName val="ИД1"/>
      <sheetName val="ПРЦЭиЭ_с_коэф"/>
      <sheetName val="ПВС_с_Коэф"/>
      <sheetName val="Общая__без_коэф"/>
      <sheetName val="ПРЦЭиЭ_без_коэф"/>
      <sheetName val="ПВС_без_коэф"/>
      <sheetName val="Приложение №1"/>
      <sheetName val="ПРЦЭиЭ_с_коэф1"/>
      <sheetName val="ПВС_с_Коэф1"/>
      <sheetName val="Общая__без_коэф1"/>
      <sheetName val="ПРЦЭиЭ_без_коэф1"/>
      <sheetName val="ПВС_без_коэф1"/>
      <sheetName val="расчетные_таблицы"/>
      <sheetName val="Смета"/>
      <sheetName val="ПРЦЭиЭ_с_коэф2"/>
      <sheetName val="ПВС_с_Коэф2"/>
      <sheetName val="Общая__без_коэф2"/>
      <sheetName val="ПРЦЭиЭ_без_коэф2"/>
      <sheetName val="ПВС_без_коэф2"/>
      <sheetName val="расчетные_таблицы1"/>
      <sheetName val="Ресурсная_ведомость_часть_1"/>
      <sheetName val="б. справка  п. &quot;Октябрьское&quot;"/>
      <sheetName val="СКР"/>
      <sheetName val="Вр"/>
      <sheetName val="ЗКР"/>
      <sheetName val="Справочник"/>
      <sheetName val="БАЛАНС(большой)"/>
      <sheetName val="предоплата"/>
      <sheetName val="Обор"/>
      <sheetName val="Данные для расчёта сметы"/>
      <sheetName val=""/>
      <sheetName val="июл"/>
      <sheetName val="отчет эл_эн  2000"/>
      <sheetName val="Материалы"/>
      <sheetName val="Список контрагентов"/>
      <sheetName val="СПРПФ"/>
      <sheetName val="исх.данные"/>
      <sheetName val="поЗКР"/>
      <sheetName val="Поставка на склады"/>
      <sheetName val="Остатки"/>
      <sheetName val="свод1"/>
      <sheetName val="сводная"/>
      <sheetName val="СметаСводная"/>
      <sheetName val="ИГ1"/>
      <sheetName val="Объемы работ по ПВ"/>
      <sheetName val="мсн"/>
      <sheetName val="влад-таблица"/>
      <sheetName val="свод 2"/>
      <sheetName val="топография"/>
      <sheetName val="Хаттон 90.90 Femco"/>
      <sheetName val="Организации"/>
      <sheetName val="Расчет"/>
      <sheetName val="ц_1991"/>
      <sheetName val="ЦМП"/>
      <sheetName val="ЗП_ЮНГ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1">
          <cell r="T31">
            <v>1.18</v>
          </cell>
        </row>
      </sheetData>
      <sheetData sheetId="26">
        <row r="31">
          <cell r="T31">
            <v>1.18</v>
          </cell>
        </row>
      </sheetData>
      <sheetData sheetId="27">
        <row r="31">
          <cell r="T31">
            <v>1.18</v>
          </cell>
        </row>
      </sheetData>
      <sheetData sheetId="28">
        <row r="31">
          <cell r="T31">
            <v>1.18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1">
          <cell r="T31">
            <v>1.18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Потреб по ПС "/>
      <sheetName val="Акт РН-Э"/>
      <sheetName val="Акт_ТРК"/>
      <sheetName val="вед_нач."/>
      <sheetName val="ф.46 передача ТЭСК"/>
      <sheetName val="свод_реализации"/>
      <sheetName val="баланс ТРК  нов"/>
      <sheetName val="Ведомости "/>
      <sheetName val="прилож-е к акту ТН"/>
    </sheetNames>
    <sheetDataSet>
      <sheetData sheetId="0" refreshError="1"/>
      <sheetData sheetId="1">
        <row r="42">
          <cell r="I42">
            <v>423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Заголовок"/>
      <sheetName val="ПВС с Коэф"/>
      <sheetName val="Хаттон 90.90 Femco"/>
      <sheetName val="Параметры"/>
      <sheetName val="бр хоз"/>
    </sheetNames>
    <sheetDataSet>
      <sheetData sheetId="0" refreshError="1">
        <row r="9">
          <cell r="C9" t="str">
            <v>ООО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Накопительная внереал.расх "/>
      <sheetName val="Факт внереал.расх"/>
      <sheetName val="Факт операц.расх"/>
      <sheetName val="Сводная из прибыли"/>
      <sheetName val="ИТОГО"/>
      <sheetName val="бр хоз"/>
      <sheetName val="Destination"/>
      <sheetName val="ставка "/>
      <sheetName val="Хаттон 90.90 Femco"/>
      <sheetName val="Исходные"/>
      <sheetName val="постоянные затраты"/>
    </sheetNames>
    <sheetDataSet>
      <sheetData sheetId="0" refreshError="1">
        <row r="8">
          <cell r="C8" t="str">
            <v>Энергонефть</v>
          </cell>
        </row>
        <row r="10">
          <cell r="C10" t="str">
            <v>Томск (Стрежевой)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Нагрузки АОР Керамик"/>
      <sheetName val="sapactivexlhiddensheet"/>
      <sheetName val="АЧ"/>
      <sheetName val="Настр"/>
      <sheetName val="План счетов"/>
      <sheetName val="ИТОГО"/>
      <sheetName val="1.2.1"/>
      <sheetName val="2.2.4"/>
    </sheetNames>
    <sheetDataSet>
      <sheetData sheetId="0" refreshError="1">
        <row r="9">
          <cell r="L9">
            <v>0.16666666666666666</v>
          </cell>
          <cell r="N9">
            <v>6.6666666666666666E-2</v>
          </cell>
        </row>
        <row r="10"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Т - 2"/>
      <sheetName val="транспорт"/>
      <sheetName val="ГОД-ПЛАН"/>
      <sheetName val="МАРТ"/>
      <sheetName val="нормо_комплект"/>
      <sheetName val="Лист2"/>
      <sheetName val="АПРЕЛЬ"/>
      <sheetName val="МАЙ"/>
      <sheetName val="ИЮНЬ"/>
      <sheetName val="накопительная"/>
      <sheetName val="ЛУТТ май"/>
      <sheetName val="А.союз  май"/>
      <sheetName val="УТТ-2 май (2)"/>
      <sheetName val="ВУТТ май"/>
      <sheetName val="А.союз_июнь"/>
      <sheetName val="ЛУТТиюнь"/>
      <sheetName val="ВУТТиюнь"/>
      <sheetName val="Васюган.УТТ"/>
      <sheetName val="УТТ - 2 (2)"/>
      <sheetName val="ГАЗ_камаз"/>
      <sheetName val="нормо_комплект (2)"/>
      <sheetName val="Нагрузки АОР Керамик"/>
      <sheetName val="sapactivexlhiddensheet"/>
      <sheetName val="БФ-2-5-П"/>
      <sheetName val="АЧ"/>
      <sheetName val="Ачинский НП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L7">
            <v>30</v>
          </cell>
        </row>
        <row r="9">
          <cell r="L9">
            <v>0.16666666666666666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о труду"/>
      <sheetName val="смета из прибыли"/>
      <sheetName val="Настр"/>
      <sheetName val="План счетов"/>
      <sheetName val="1"/>
      <sheetName val="2 бюджет план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тех.пар. ээ"/>
      <sheetName val="тех.пар.проч"/>
      <sheetName val="ГАЗ_камаз"/>
      <sheetName val="sapactivexlhiddensheet"/>
      <sheetName val="НП-2-12-П"/>
      <sheetName val="БФ-2-5-П"/>
      <sheetName val="БДДС-1-5-П"/>
      <sheetName val="УТТ - 2"/>
      <sheetName val="Итог"/>
      <sheetName val="список"/>
    </sheetNames>
    <sheetDataSet>
      <sheetData sheetId="0" refreshError="1"/>
      <sheetData sheetId="1" refreshError="1"/>
      <sheetData sheetId="2" refreshError="1">
        <row r="14">
          <cell r="C14" t="str">
            <v>(тыс. руб.)</v>
          </cell>
        </row>
        <row r="18">
          <cell r="C18" t="str">
            <v>Рус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янв"/>
    </sheetNames>
    <sheetDataSet>
      <sheetData sheetId="0" refreshError="1">
        <row r="13">
          <cell r="C13" t="str">
            <v>2002 г.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Отчетность v 1.0"/>
      <sheetName val="Анкета "/>
      <sheetName val="sapactivexlhiddensheet"/>
      <sheetName val="НП-2-12-П"/>
      <sheetName val="Итог"/>
    </sheetNames>
    <sheetDataSet>
      <sheetData sheetId="0" refreshError="1"/>
      <sheetData sheetId="1" refreshError="1">
        <row r="8">
          <cell r="C8" t="str">
            <v>АБВ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!"/>
      <sheetName val="ЛЭП и ввод"/>
      <sheetName val="ПС"/>
      <sheetName val="ПС и ввод"/>
      <sheetName val="Настр"/>
      <sheetName val="фОРМА для  условок-ПБЭО"/>
      <sheetName val="sapactivexlhiddensheet"/>
      <sheetName val="расчет тарифов"/>
      <sheetName val="план 2000"/>
    </sheetNames>
    <sheetDataSet>
      <sheetData sheetId="0" refreshError="1"/>
      <sheetData sheetId="1" refreshError="1"/>
      <sheetData sheetId="2" refreshError="1">
        <row r="5">
          <cell r="E5" t="str">
            <v>Количество единиц  измерения по ……..БЭО</v>
          </cell>
        </row>
        <row r="6">
          <cell r="E6" t="str">
            <v>РЭС-1</v>
          </cell>
          <cell r="F6" t="str">
            <v>РЭС-2</v>
          </cell>
          <cell r="G6" t="str">
            <v>РЭС-3</v>
          </cell>
          <cell r="H6" t="str">
            <v>РЭС-4</v>
          </cell>
          <cell r="I6" t="str">
            <v>РЭС-5,(НГДУ"ПН")</v>
          </cell>
          <cell r="J6" t="str">
            <v>РЭС-5,(ДОМНГ)</v>
          </cell>
          <cell r="K6" t="str">
            <v>ВСЕГО:</v>
          </cell>
        </row>
        <row r="9">
          <cell r="K9">
            <v>0</v>
          </cell>
        </row>
        <row r="10">
          <cell r="K10">
            <v>0</v>
          </cell>
        </row>
        <row r="11">
          <cell r="E11">
            <v>18</v>
          </cell>
          <cell r="F11">
            <v>1</v>
          </cell>
          <cell r="G11">
            <v>8</v>
          </cell>
          <cell r="H11">
            <v>11</v>
          </cell>
          <cell r="I11">
            <v>3</v>
          </cell>
          <cell r="J11">
            <v>1</v>
          </cell>
          <cell r="K11">
            <v>42</v>
          </cell>
        </row>
        <row r="12">
          <cell r="K12">
            <v>0</v>
          </cell>
        </row>
        <row r="13">
          <cell r="K13">
            <v>0</v>
          </cell>
        </row>
        <row r="14">
          <cell r="E14">
            <v>36</v>
          </cell>
          <cell r="F14">
            <v>2</v>
          </cell>
          <cell r="G14">
            <v>16</v>
          </cell>
          <cell r="H14">
            <v>22</v>
          </cell>
          <cell r="I14">
            <v>6</v>
          </cell>
          <cell r="J14">
            <v>2</v>
          </cell>
          <cell r="K14">
            <v>84</v>
          </cell>
        </row>
        <row r="15">
          <cell r="E15">
            <v>36</v>
          </cell>
          <cell r="F15">
            <v>4</v>
          </cell>
          <cell r="G15">
            <v>16</v>
          </cell>
          <cell r="H15">
            <v>22</v>
          </cell>
          <cell r="I15">
            <v>6</v>
          </cell>
          <cell r="J15">
            <v>2</v>
          </cell>
          <cell r="K15">
            <v>86</v>
          </cell>
        </row>
        <row r="16">
          <cell r="E16">
            <v>4</v>
          </cell>
          <cell r="F16">
            <v>22</v>
          </cell>
          <cell r="G16">
            <v>12</v>
          </cell>
          <cell r="H16">
            <v>28</v>
          </cell>
          <cell r="I16">
            <v>38</v>
          </cell>
          <cell r="J16">
            <v>2</v>
          </cell>
          <cell r="K16">
            <v>106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E23">
            <v>54</v>
          </cell>
          <cell r="F23">
            <v>3</v>
          </cell>
          <cell r="G23">
            <v>20</v>
          </cell>
          <cell r="H23">
            <v>30</v>
          </cell>
          <cell r="I23">
            <v>6</v>
          </cell>
          <cell r="J23">
            <v>3</v>
          </cell>
          <cell r="K23">
            <v>116</v>
          </cell>
        </row>
        <row r="24">
          <cell r="K24">
            <v>0</v>
          </cell>
        </row>
        <row r="25">
          <cell r="E25">
            <v>206</v>
          </cell>
          <cell r="F25">
            <v>35</v>
          </cell>
          <cell r="G25">
            <v>109</v>
          </cell>
          <cell r="H25">
            <v>129</v>
          </cell>
          <cell r="I25">
            <v>45</v>
          </cell>
          <cell r="J25">
            <v>15</v>
          </cell>
          <cell r="K25">
            <v>539</v>
          </cell>
        </row>
        <row r="26">
          <cell r="E26">
            <v>13</v>
          </cell>
          <cell r="F26">
            <v>190</v>
          </cell>
          <cell r="G26">
            <v>114</v>
          </cell>
          <cell r="H26">
            <v>83</v>
          </cell>
          <cell r="I26">
            <v>153</v>
          </cell>
          <cell r="J26">
            <v>50</v>
          </cell>
          <cell r="K26">
            <v>603</v>
          </cell>
        </row>
        <row r="27">
          <cell r="E27">
            <v>8</v>
          </cell>
          <cell r="K27">
            <v>8</v>
          </cell>
        </row>
        <row r="28">
          <cell r="E28">
            <v>4</v>
          </cell>
          <cell r="F28">
            <v>31</v>
          </cell>
          <cell r="G28">
            <v>14</v>
          </cell>
          <cell r="H28">
            <v>12</v>
          </cell>
          <cell r="I28">
            <v>22</v>
          </cell>
          <cell r="J28">
            <v>8</v>
          </cell>
          <cell r="K28">
            <v>91</v>
          </cell>
        </row>
        <row r="29">
          <cell r="E29">
            <v>127</v>
          </cell>
          <cell r="F29">
            <v>17</v>
          </cell>
          <cell r="G29">
            <v>141</v>
          </cell>
          <cell r="H29">
            <v>262</v>
          </cell>
          <cell r="I29">
            <v>194</v>
          </cell>
          <cell r="K29">
            <v>741</v>
          </cell>
        </row>
        <row r="30">
          <cell r="E30">
            <v>2</v>
          </cell>
          <cell r="H30">
            <v>23</v>
          </cell>
          <cell r="I30">
            <v>9</v>
          </cell>
          <cell r="K30">
            <v>34</v>
          </cell>
        </row>
        <row r="31">
          <cell r="K31">
            <v>0</v>
          </cell>
        </row>
        <row r="32">
          <cell r="E32">
            <v>111</v>
          </cell>
          <cell r="F32">
            <v>24</v>
          </cell>
          <cell r="G32">
            <v>72</v>
          </cell>
          <cell r="H32">
            <v>83</v>
          </cell>
          <cell r="I32">
            <v>47</v>
          </cell>
          <cell r="J32">
            <v>18</v>
          </cell>
          <cell r="K32">
            <v>355</v>
          </cell>
        </row>
        <row r="33">
          <cell r="E33">
            <v>128</v>
          </cell>
          <cell r="G33">
            <v>127</v>
          </cell>
          <cell r="H33">
            <v>181</v>
          </cell>
          <cell r="I33">
            <v>105</v>
          </cell>
          <cell r="K33">
            <v>541</v>
          </cell>
        </row>
        <row r="34">
          <cell r="E34">
            <v>1</v>
          </cell>
          <cell r="F34">
            <v>13</v>
          </cell>
          <cell r="G34">
            <v>7</v>
          </cell>
          <cell r="H34">
            <v>13</v>
          </cell>
          <cell r="I34">
            <v>6</v>
          </cell>
          <cell r="J34">
            <v>5</v>
          </cell>
          <cell r="K34">
            <v>45</v>
          </cell>
        </row>
        <row r="35">
          <cell r="F35">
            <v>1</v>
          </cell>
          <cell r="G35">
            <v>2</v>
          </cell>
          <cell r="K35">
            <v>3</v>
          </cell>
        </row>
        <row r="36">
          <cell r="F36">
            <v>13</v>
          </cell>
          <cell r="G36">
            <v>1</v>
          </cell>
          <cell r="K36">
            <v>14</v>
          </cell>
        </row>
        <row r="37">
          <cell r="K37">
            <v>0</v>
          </cell>
        </row>
        <row r="38">
          <cell r="F38">
            <v>26</v>
          </cell>
          <cell r="H38">
            <v>2</v>
          </cell>
          <cell r="J38">
            <v>3</v>
          </cell>
          <cell r="K38">
            <v>31</v>
          </cell>
        </row>
        <row r="39">
          <cell r="E39">
            <v>2</v>
          </cell>
          <cell r="F39">
            <v>2</v>
          </cell>
          <cell r="G39">
            <v>5</v>
          </cell>
          <cell r="H39">
            <v>6</v>
          </cell>
          <cell r="I39">
            <v>2</v>
          </cell>
          <cell r="K39">
            <v>17</v>
          </cell>
        </row>
        <row r="40">
          <cell r="F40">
            <v>9</v>
          </cell>
          <cell r="K40">
            <v>9</v>
          </cell>
        </row>
        <row r="41">
          <cell r="J41">
            <v>4</v>
          </cell>
          <cell r="K41">
            <v>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план 2000"/>
      <sheetName val="ПС"/>
      <sheetName val="расчет тарифов"/>
      <sheetName val="ЭНТ 31.03.03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1">
          <cell r="C11" t="str">
            <v>Март 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вед_нач."/>
      <sheetName val="Потреб по ПС "/>
      <sheetName val="Акт РН-Э"/>
      <sheetName val="Акт_ТРК"/>
      <sheetName val="свод_реализации"/>
      <sheetName val="ф.46 передача ТЭСК"/>
      <sheetName val="баланс ТРК  нов"/>
      <sheetName val="Ведомости "/>
      <sheetName val="прилож-е к акту ТН"/>
    </sheetNames>
    <sheetDataSet>
      <sheetData sheetId="0"/>
      <sheetData sheetId="1"/>
      <sheetData sheetId="2">
        <row r="10">
          <cell r="AD10">
            <v>3757105</v>
          </cell>
        </row>
      </sheetData>
      <sheetData sheetId="3"/>
      <sheetData sheetId="4"/>
      <sheetData sheetId="5">
        <row r="16">
          <cell r="I16">
            <v>136141</v>
          </cell>
        </row>
      </sheetData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/>
      <sheetData sheetId="8">
        <row r="8">
          <cell r="H8">
            <v>118570127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  <sheetName val="СНГДУ"/>
      <sheetName val="sapactivexlhiddensheet"/>
      <sheetName val="Лист3"/>
      <sheetName val="Лист1"/>
      <sheetName val="план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рма 1.1"/>
      <sheetName val="Форма 1.2"/>
      <sheetName val="Форма 1.5"/>
      <sheetName val="Форма 1.9."/>
      <sheetName val="Форма 3.1"/>
      <sheetName val="Форма 3.2"/>
      <sheetName val="Форма 3.3"/>
      <sheetName val="Форма 2.1"/>
      <sheetName val="Форма 2.2"/>
      <sheetName val="Форма 2.3"/>
      <sheetName val="Форма 2.4"/>
      <sheetName val="Форма 4.1"/>
      <sheetName val="Форма 4.2"/>
      <sheetName val="Форма 8.1."/>
      <sheetName val="Форма 8.3."/>
      <sheetName val="Факт и План"/>
    </sheetNames>
    <sheetDataSet>
      <sheetData sheetId="0">
        <row r="7">
          <cell r="B7" t="str">
            <v>(наименование электросетевой организации)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6">
          <cell r="D6">
            <v>5.6554606897484962E-2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REZUTT 01.05"/>
      <sheetName val="Control"/>
      <sheetName val="Destination"/>
      <sheetName val="Вспом-2 кв."/>
      <sheetName val="Матер.изар.пл."/>
      <sheetName val="Электроэнергия"/>
      <sheetName val="sapactivexlhiddensheet"/>
      <sheetName val="Неделя"/>
      <sheetName val="Controls"/>
      <sheetName val="Проект"/>
      <sheetName val="П"/>
      <sheetName val="Лист2"/>
      <sheetName val="Лист1"/>
      <sheetName val="Баланс (Ф1)"/>
      <sheetName val="Насосы"/>
      <sheetName val="Макрос1"/>
      <sheetName val="ПиУсвод"/>
      <sheetName val="Прил 7.1 Спецодежда."/>
      <sheetName val="контраг"/>
      <sheetName val="Параметры"/>
      <sheetName val="мат и зч"/>
      <sheetName val="дебиторы"/>
      <sheetName val="СНГ"/>
      <sheetName val="ФОТ"/>
      <sheetName val="SolE294"/>
      <sheetName val="Курсы$"/>
      <sheetName val="F1002"/>
      <sheetName val="1,3 новая"/>
      <sheetName val="EKDEB90"/>
      <sheetName val="МсН"/>
      <sheetName val="Курс $"/>
      <sheetName val="К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Справочники"/>
      <sheetName val="Прибыль опл"/>
      <sheetName val="Kill Sheet"/>
      <sheetName val="СКО"/>
      <sheetName val="total"/>
      <sheetName val="Комплектация"/>
      <sheetName val="трубы"/>
      <sheetName val="СМР"/>
      <sheetName val="дороги"/>
      <sheetName val="2.98"/>
      <sheetName val="3.98"/>
      <sheetName val="исходные данные"/>
      <sheetName val="расчетные таблицы"/>
      <sheetName val="Сравнение с Finder - ДНС-5"/>
      <sheetName val="ВАХ_Ю11"/>
      <sheetName val="З_П  А1,А2"/>
      <sheetName val="М_Ю"/>
      <sheetName val="Н_В_Б10"/>
      <sheetName val="З_П_Ю1"/>
      <sheetName val="сов_Б"/>
      <sheetName val="ЧК_Ю1"/>
      <sheetName val="УП _2004"/>
      <sheetName val="№1"/>
      <sheetName val="4"/>
      <sheetName val="5"/>
      <sheetName val="6"/>
      <sheetName val="свод ПИУ"/>
      <sheetName val="3.97"/>
      <sheetName val="5.97"/>
      <sheetName val="остановки"/>
      <sheetName val="запуски"/>
      <sheetName val="расчет вязкости"/>
      <sheetName val="Данные шаблона"/>
      <sheetName val="Списки"/>
      <sheetName val="Доходы"/>
      <sheetName val="СПИСКИ НА ЗАКУПКУ"/>
      <sheetName val="ТЭП (Транспорт)"/>
      <sheetName val="1-Титульный лист"/>
      <sheetName val="ПИУ_СУРБ_КРС"/>
      <sheetName val="ПИУ_СУРБ_БУР"/>
      <sheetName val="REZUTT_01_05"/>
      <sheetName val="Вспом-2_кв_"/>
      <sheetName val="Матер_изар_пл_"/>
      <sheetName val="Баланс_(Ф1)"/>
      <sheetName val="УП__2004"/>
      <sheetName val="Прибыль_опл"/>
      <sheetName val="Kill_Sheet"/>
      <sheetName val="исходные_данные"/>
      <sheetName val="расчетные_таблицы"/>
      <sheetName val="2_98"/>
      <sheetName val="3_98"/>
      <sheetName val="Курс_$"/>
      <sheetName val="Весь транс ВТК 26.01. вывод"/>
      <sheetName val="#ССЫЛКА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ИД1"/>
      <sheetName val="ОКДП"/>
      <sheetName val="Справочник"/>
      <sheetName val="Лист3"/>
      <sheetName val="НОРМЫ"/>
      <sheetName val=" свод "/>
      <sheetName val="Исполнение"/>
      <sheetName val="Cash_Rez"/>
      <sheetName val="прил № 3 (2)"/>
      <sheetName val="прил_№_3_(2)"/>
      <sheetName val="СП"/>
      <sheetName val="ФОРМА для заполнения"/>
      <sheetName val="ТС 1"/>
      <sheetName val="INFO"/>
      <sheetName val="Расчёт"/>
      <sheetName val="Мехфонд"/>
      <sheetName val="гар№"/>
      <sheetName val="ЭММ"/>
      <sheetName val="data"/>
      <sheetName val="Местонахожд"/>
      <sheetName val="Дополнительно"/>
      <sheetName val="приложение"/>
      <sheetName val="ц_1991"/>
      <sheetName val="пятилетка"/>
      <sheetName val="мониторинг"/>
      <sheetName val="(1.5.) Запасные части"/>
      <sheetName val="Исходные"/>
      <sheetName val="прил № 2к дог"/>
      <sheetName val="информ №1011"/>
      <sheetName val="Настр"/>
      <sheetName val="Сутки"/>
      <sheetName val="Прил_7_1_Спецодежда_"/>
      <sheetName val="мат_и_зч"/>
      <sheetName val="1,3_новая"/>
      <sheetName val="свод_ПИУ"/>
      <sheetName val="Февраль"/>
      <sheetName val="Актив"/>
      <sheetName val="Тр ВТК 26.01. ост измен 04.02"/>
      <sheetName val="отчет эл_эн  2000"/>
      <sheetName val="МВЗ"/>
      <sheetName val="номенклатурн. группа"/>
      <sheetName val="Организация"/>
      <sheetName val="Ст.Затрат"/>
      <sheetName val="ЦО"/>
      <sheetName val="Тарифы"/>
      <sheetName val="всп табл график"/>
      <sheetName val="кураторы"/>
      <sheetName val="расшифровка"/>
      <sheetName val="ГАЗ_камаз"/>
      <sheetName val="Параметры_i"/>
      <sheetName val="Акт в бух.дек"/>
      <sheetName val="Переменные и константы"/>
      <sheetName val="Общ"/>
      <sheetName val="MAIN_PARAMETERS"/>
      <sheetName val="Materials"/>
      <sheetName val="Modes"/>
      <sheetName val="Nodes"/>
      <sheetName val="Export Quota Correction"/>
      <sheetName val="справка"/>
      <sheetName val="Прил 2 РВ-расчет"/>
      <sheetName val="Данные"/>
      <sheetName val="Причины исключения ЗТРУ"/>
      <sheetName val="СЗ-процессинг"/>
      <sheetName val="Нормативы"/>
      <sheetName val="СЗ-собственная деятельность"/>
      <sheetName val="Каталог транспортных средств"/>
      <sheetName val="СТАВКА_НДС"/>
      <sheetName val=""/>
      <sheetName val="Гр5(о)"/>
      <sheetName val="Z12"/>
      <sheetName val="стрзапасо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21"/>
      <sheetName val="Доходы"/>
      <sheetName val="Затр-ты янв"/>
      <sheetName val="Гл.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E6">
            <v>1</v>
          </cell>
          <cell r="G6">
            <v>2</v>
          </cell>
          <cell r="I6">
            <v>3</v>
          </cell>
          <cell r="K6">
            <v>4</v>
          </cell>
          <cell r="M6">
            <v>5</v>
          </cell>
          <cell r="O6">
            <v>6</v>
          </cell>
        </row>
        <row r="7">
          <cell r="E7">
            <v>2</v>
          </cell>
          <cell r="G7">
            <v>2</v>
          </cell>
          <cell r="I7">
            <v>2</v>
          </cell>
          <cell r="K7">
            <v>2</v>
          </cell>
          <cell r="M7">
            <v>2</v>
          </cell>
          <cell r="O7">
            <v>2</v>
          </cell>
        </row>
        <row r="8">
          <cell r="E8">
            <v>3</v>
          </cell>
          <cell r="G8">
            <v>3</v>
          </cell>
          <cell r="I8">
            <v>3</v>
          </cell>
          <cell r="K8">
            <v>3</v>
          </cell>
          <cell r="M8">
            <v>3</v>
          </cell>
          <cell r="O8">
            <v>3</v>
          </cell>
        </row>
        <row r="9">
          <cell r="E9">
            <v>4</v>
          </cell>
          <cell r="G9">
            <v>4</v>
          </cell>
          <cell r="I9">
            <v>4</v>
          </cell>
          <cell r="K9">
            <v>4</v>
          </cell>
          <cell r="M9">
            <v>4</v>
          </cell>
          <cell r="O9">
            <v>4</v>
          </cell>
        </row>
        <row r="10"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</row>
      </sheetData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 данные "/>
      <sheetName val="ОПУ отчет"/>
      <sheetName val="ОДДС отчет"/>
      <sheetName val="э-э отчет"/>
      <sheetName val="ОПУ раб"/>
      <sheetName val="ОПУ виды деят"/>
      <sheetName val="ОДДС раб"/>
      <sheetName val="Налоги"/>
      <sheetName val="э-э раб"/>
      <sheetName val="мощность"/>
      <sheetName val="э-э ЮНГ без стр"/>
      <sheetName val="э-э ЮНГ полн"/>
      <sheetName val="ээ СНГ"/>
      <sheetName val="тарифы ТЭН"/>
      <sheetName val="ээ ТН 2002"/>
      <sheetName val="УП ЮНГ"/>
      <sheetName val="УП ТН"/>
      <sheetName val="Затраты"/>
      <sheetName val="пр-з тарифов"/>
      <sheetName val="Лист2"/>
      <sheetName val="Лист3"/>
    </sheetNames>
    <sheetDataSet>
      <sheetData sheetId="0" refreshError="1">
        <row r="9">
          <cell r="D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Прилож№2(ОПУ)"/>
      <sheetName val="Прилож№2(ОДДС)"/>
      <sheetName val="Затраты 2002-03"/>
      <sheetName val="Прилож№2(Затраты)"/>
      <sheetName val="Прилож№2(Налоги)"/>
      <sheetName val="Прилож№2(э-э)"/>
      <sheetName val="С реактивкой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.анализ"/>
      <sheetName val="рост дохода"/>
      <sheetName val="ПиУсвод"/>
      <sheetName val="РП"/>
      <sheetName val="ЭПУ"/>
      <sheetName val="НПР"/>
      <sheetName val="ПРС"/>
      <sheetName val="Транспорт"/>
      <sheetName val="Строительство"/>
      <sheetName val="ТЭП сокращ"/>
      <sheetName val="уровни зависимости"/>
      <sheetName val="анализ усл-пост."/>
      <sheetName val="Остановки"/>
      <sheetName val="СУТТ"/>
      <sheetName val="ФОТ"/>
      <sheetName val="ПиУ проект 2003 СВОД-6 декабря "/>
      <sheetName val="04b"/>
      <sheetName val="indicative ref margin"/>
      <sheetName val="Параметры"/>
      <sheetName val="sapactivexlhiddensheet"/>
      <sheetName val="SolE294"/>
      <sheetName val="Лист3"/>
      <sheetName val="Насосы"/>
      <sheetName val="ПиУ%20проект%202003%20СВОД-6%20"/>
      <sheetName val="СПРАВОЧНИК"/>
      <sheetName val="Список"/>
      <sheetName val="справка"/>
      <sheetName val="ЗП_ЮНГ"/>
      <sheetName val="таблица руководству"/>
      <sheetName val="Суточная добыча за неделю"/>
      <sheetName val="Автобусы"/>
      <sheetName val="ОКЕИ"/>
      <sheetName val="3.3.31."/>
      <sheetName val="ЗП"/>
      <sheetName val="Нормативы"/>
      <sheetName val="Собственное"/>
      <sheetName val="РСБУ текущая"/>
      <sheetName val="СкладС цен"/>
      <sheetName val="Destination"/>
      <sheetName val="\\Tyshinskaya\disk_c\Мои докуме"/>
      <sheetName val="Управленческий платеж"/>
      <sheetName val="Основная таблица"/>
      <sheetName val="Апрель"/>
      <sheetName val="ИДвалка"/>
      <sheetName val="Январь"/>
      <sheetName val="кратк_анализ"/>
      <sheetName val="рост_дохода"/>
      <sheetName val="ТЭП_сокращ"/>
      <sheetName val="уровни_зависимости"/>
      <sheetName val="анализ_усл-пост_"/>
      <sheetName val="ПиУ_проект_2003_СВОД-6_декабря_"/>
      <sheetName val="indicative_ref_margin"/>
      <sheetName val="\\Tyshinskaya\disk_c\Мои_докуме"/>
      <sheetName val="ИД1"/>
      <sheetName val="ЦДНГ-1"/>
      <sheetName val="ob"/>
      <sheetName val="мсн"/>
      <sheetName val="ввод с 17.02.2006г."/>
      <sheetName val="Итог"/>
      <sheetName val="СЦЕНАРН УСЛ"/>
      <sheetName val="[ПиУ проект 2003 СВОД-6 декабря"/>
      <sheetName val="EKDEB90"/>
      <sheetName val="Подразд."/>
      <sheetName val="БУ"/>
      <sheetName val="заполнить-период филиал"/>
      <sheetName val="Прил1"/>
      <sheetName val="Служебный"/>
      <sheetName val="ст ГТМ"/>
      <sheetName val="Сутки"/>
      <sheetName val="3. Технические критерии "/>
      <sheetName val="Технические требования"/>
      <sheetName val="Ежемесячно-накопительная"/>
      <sheetName val="Ремонт Январь"/>
      <sheetName val="Февраль"/>
      <sheetName val="Ремонт Февраль"/>
      <sheetName val="Март"/>
      <sheetName val="Ремонт Март"/>
      <sheetName val="Ремонт Апрель"/>
      <sheetName val="Май"/>
      <sheetName val="Ремонт Май"/>
      <sheetName val="Июнь"/>
      <sheetName val="Ремонт Июнь"/>
      <sheetName val="Июль "/>
      <sheetName val="Ремонт Июль"/>
      <sheetName val="---"/>
      <sheetName val="F1002"/>
      <sheetName val="6.2"/>
      <sheetName val="СПРАВОЧНИК НФ"/>
      <sheetName val="Сравнение с Finder - ДНС-5"/>
      <sheetName val="Форма№7"/>
      <sheetName val="бурение"/>
      <sheetName val="Статьи ДДС"/>
      <sheetName val="ЦФО"/>
      <sheetName val="2001_total sheet"/>
      <sheetName val="Заказы"/>
      <sheetName val="МВЗ"/>
      <sheetName val="Направл исп._Группа"/>
      <sheetName val="ПСП_ЦАУК"/>
      <sheetName val="СП_ЗАКАЗЧ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331"/>
      <sheetName val="362"/>
      <sheetName val="372"/>
      <sheetName val="333"/>
      <sheetName val="323"/>
      <sheetName val="Н-1"/>
      <sheetName val="Реестр Платежей"/>
      <sheetName val="тех.пар. ээ"/>
      <sheetName val="тех.пар.проч"/>
    </sheetNames>
    <sheetDataSet>
      <sheetData sheetId="0" refreshError="1">
        <row r="12">
          <cell r="C12" t="str">
            <v>2003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D19" sqref="D19:G19"/>
    </sheetView>
  </sheetViews>
  <sheetFormatPr defaultColWidth="10" defaultRowHeight="15" x14ac:dyDescent="0.25"/>
  <cols>
    <col min="1" max="1" width="1" style="20" customWidth="1"/>
    <col min="2" max="2" width="4.42578125" style="15" customWidth="1"/>
    <col min="3" max="3" width="22.7109375" style="15" customWidth="1"/>
    <col min="4" max="4" width="34.85546875" style="15" customWidth="1"/>
    <col min="5" max="5" width="18.85546875" style="15" customWidth="1"/>
    <col min="6" max="6" width="6.140625" style="15" customWidth="1"/>
    <col min="7" max="7" width="27.7109375" style="15" customWidth="1"/>
    <col min="8" max="8" width="1" style="20" customWidth="1"/>
    <col min="9" max="256" width="10" style="15"/>
    <col min="257" max="257" width="1" style="15" customWidth="1"/>
    <col min="258" max="258" width="4.42578125" style="15" customWidth="1"/>
    <col min="259" max="259" width="22.7109375" style="15" customWidth="1"/>
    <col min="260" max="260" width="34.85546875" style="15" customWidth="1"/>
    <col min="261" max="261" width="18.85546875" style="15" customWidth="1"/>
    <col min="262" max="262" width="6.140625" style="15" customWidth="1"/>
    <col min="263" max="263" width="21.7109375" style="15" customWidth="1"/>
    <col min="264" max="264" width="1" style="15" customWidth="1"/>
    <col min="265" max="512" width="10" style="15"/>
    <col min="513" max="513" width="1" style="15" customWidth="1"/>
    <col min="514" max="514" width="4.42578125" style="15" customWidth="1"/>
    <col min="515" max="515" width="22.7109375" style="15" customWidth="1"/>
    <col min="516" max="516" width="34.85546875" style="15" customWidth="1"/>
    <col min="517" max="517" width="18.85546875" style="15" customWidth="1"/>
    <col min="518" max="518" width="6.140625" style="15" customWidth="1"/>
    <col min="519" max="519" width="21.7109375" style="15" customWidth="1"/>
    <col min="520" max="520" width="1" style="15" customWidth="1"/>
    <col min="521" max="768" width="10" style="15"/>
    <col min="769" max="769" width="1" style="15" customWidth="1"/>
    <col min="770" max="770" width="4.42578125" style="15" customWidth="1"/>
    <col min="771" max="771" width="22.7109375" style="15" customWidth="1"/>
    <col min="772" max="772" width="34.85546875" style="15" customWidth="1"/>
    <col min="773" max="773" width="18.85546875" style="15" customWidth="1"/>
    <col min="774" max="774" width="6.140625" style="15" customWidth="1"/>
    <col min="775" max="775" width="21.7109375" style="15" customWidth="1"/>
    <col min="776" max="776" width="1" style="15" customWidth="1"/>
    <col min="777" max="1024" width="10" style="15"/>
    <col min="1025" max="1025" width="1" style="15" customWidth="1"/>
    <col min="1026" max="1026" width="4.42578125" style="15" customWidth="1"/>
    <col min="1027" max="1027" width="22.7109375" style="15" customWidth="1"/>
    <col min="1028" max="1028" width="34.85546875" style="15" customWidth="1"/>
    <col min="1029" max="1029" width="18.85546875" style="15" customWidth="1"/>
    <col min="1030" max="1030" width="6.140625" style="15" customWidth="1"/>
    <col min="1031" max="1031" width="21.7109375" style="15" customWidth="1"/>
    <col min="1032" max="1032" width="1" style="15" customWidth="1"/>
    <col min="1033" max="1280" width="10" style="15"/>
    <col min="1281" max="1281" width="1" style="15" customWidth="1"/>
    <col min="1282" max="1282" width="4.42578125" style="15" customWidth="1"/>
    <col min="1283" max="1283" width="22.7109375" style="15" customWidth="1"/>
    <col min="1284" max="1284" width="34.85546875" style="15" customWidth="1"/>
    <col min="1285" max="1285" width="18.85546875" style="15" customWidth="1"/>
    <col min="1286" max="1286" width="6.140625" style="15" customWidth="1"/>
    <col min="1287" max="1287" width="21.7109375" style="15" customWidth="1"/>
    <col min="1288" max="1288" width="1" style="15" customWidth="1"/>
    <col min="1289" max="1536" width="10" style="15"/>
    <col min="1537" max="1537" width="1" style="15" customWidth="1"/>
    <col min="1538" max="1538" width="4.42578125" style="15" customWidth="1"/>
    <col min="1539" max="1539" width="22.7109375" style="15" customWidth="1"/>
    <col min="1540" max="1540" width="34.85546875" style="15" customWidth="1"/>
    <col min="1541" max="1541" width="18.85546875" style="15" customWidth="1"/>
    <col min="1542" max="1542" width="6.140625" style="15" customWidth="1"/>
    <col min="1543" max="1543" width="21.7109375" style="15" customWidth="1"/>
    <col min="1544" max="1544" width="1" style="15" customWidth="1"/>
    <col min="1545" max="1792" width="10" style="15"/>
    <col min="1793" max="1793" width="1" style="15" customWidth="1"/>
    <col min="1794" max="1794" width="4.42578125" style="15" customWidth="1"/>
    <col min="1795" max="1795" width="22.7109375" style="15" customWidth="1"/>
    <col min="1796" max="1796" width="34.85546875" style="15" customWidth="1"/>
    <col min="1797" max="1797" width="18.85546875" style="15" customWidth="1"/>
    <col min="1798" max="1798" width="6.140625" style="15" customWidth="1"/>
    <col min="1799" max="1799" width="21.7109375" style="15" customWidth="1"/>
    <col min="1800" max="1800" width="1" style="15" customWidth="1"/>
    <col min="1801" max="2048" width="10" style="15"/>
    <col min="2049" max="2049" width="1" style="15" customWidth="1"/>
    <col min="2050" max="2050" width="4.42578125" style="15" customWidth="1"/>
    <col min="2051" max="2051" width="22.7109375" style="15" customWidth="1"/>
    <col min="2052" max="2052" width="34.85546875" style="15" customWidth="1"/>
    <col min="2053" max="2053" width="18.85546875" style="15" customWidth="1"/>
    <col min="2054" max="2054" width="6.140625" style="15" customWidth="1"/>
    <col min="2055" max="2055" width="21.7109375" style="15" customWidth="1"/>
    <col min="2056" max="2056" width="1" style="15" customWidth="1"/>
    <col min="2057" max="2304" width="10" style="15"/>
    <col min="2305" max="2305" width="1" style="15" customWidth="1"/>
    <col min="2306" max="2306" width="4.42578125" style="15" customWidth="1"/>
    <col min="2307" max="2307" width="22.7109375" style="15" customWidth="1"/>
    <col min="2308" max="2308" width="34.85546875" style="15" customWidth="1"/>
    <col min="2309" max="2309" width="18.85546875" style="15" customWidth="1"/>
    <col min="2310" max="2310" width="6.140625" style="15" customWidth="1"/>
    <col min="2311" max="2311" width="21.7109375" style="15" customWidth="1"/>
    <col min="2312" max="2312" width="1" style="15" customWidth="1"/>
    <col min="2313" max="2560" width="10" style="15"/>
    <col min="2561" max="2561" width="1" style="15" customWidth="1"/>
    <col min="2562" max="2562" width="4.42578125" style="15" customWidth="1"/>
    <col min="2563" max="2563" width="22.7109375" style="15" customWidth="1"/>
    <col min="2564" max="2564" width="34.85546875" style="15" customWidth="1"/>
    <col min="2565" max="2565" width="18.85546875" style="15" customWidth="1"/>
    <col min="2566" max="2566" width="6.140625" style="15" customWidth="1"/>
    <col min="2567" max="2567" width="21.7109375" style="15" customWidth="1"/>
    <col min="2568" max="2568" width="1" style="15" customWidth="1"/>
    <col min="2569" max="2816" width="10" style="15"/>
    <col min="2817" max="2817" width="1" style="15" customWidth="1"/>
    <col min="2818" max="2818" width="4.42578125" style="15" customWidth="1"/>
    <col min="2819" max="2819" width="22.7109375" style="15" customWidth="1"/>
    <col min="2820" max="2820" width="34.85546875" style="15" customWidth="1"/>
    <col min="2821" max="2821" width="18.85546875" style="15" customWidth="1"/>
    <col min="2822" max="2822" width="6.140625" style="15" customWidth="1"/>
    <col min="2823" max="2823" width="21.7109375" style="15" customWidth="1"/>
    <col min="2824" max="2824" width="1" style="15" customWidth="1"/>
    <col min="2825" max="3072" width="10" style="15"/>
    <col min="3073" max="3073" width="1" style="15" customWidth="1"/>
    <col min="3074" max="3074" width="4.42578125" style="15" customWidth="1"/>
    <col min="3075" max="3075" width="22.7109375" style="15" customWidth="1"/>
    <col min="3076" max="3076" width="34.85546875" style="15" customWidth="1"/>
    <col min="3077" max="3077" width="18.85546875" style="15" customWidth="1"/>
    <col min="3078" max="3078" width="6.140625" style="15" customWidth="1"/>
    <col min="3079" max="3079" width="21.7109375" style="15" customWidth="1"/>
    <col min="3080" max="3080" width="1" style="15" customWidth="1"/>
    <col min="3081" max="3328" width="10" style="15"/>
    <col min="3329" max="3329" width="1" style="15" customWidth="1"/>
    <col min="3330" max="3330" width="4.42578125" style="15" customWidth="1"/>
    <col min="3331" max="3331" width="22.7109375" style="15" customWidth="1"/>
    <col min="3332" max="3332" width="34.85546875" style="15" customWidth="1"/>
    <col min="3333" max="3333" width="18.85546875" style="15" customWidth="1"/>
    <col min="3334" max="3334" width="6.140625" style="15" customWidth="1"/>
    <col min="3335" max="3335" width="21.7109375" style="15" customWidth="1"/>
    <col min="3336" max="3336" width="1" style="15" customWidth="1"/>
    <col min="3337" max="3584" width="10" style="15"/>
    <col min="3585" max="3585" width="1" style="15" customWidth="1"/>
    <col min="3586" max="3586" width="4.42578125" style="15" customWidth="1"/>
    <col min="3587" max="3587" width="22.7109375" style="15" customWidth="1"/>
    <col min="3588" max="3588" width="34.85546875" style="15" customWidth="1"/>
    <col min="3589" max="3589" width="18.85546875" style="15" customWidth="1"/>
    <col min="3590" max="3590" width="6.140625" style="15" customWidth="1"/>
    <col min="3591" max="3591" width="21.7109375" style="15" customWidth="1"/>
    <col min="3592" max="3592" width="1" style="15" customWidth="1"/>
    <col min="3593" max="3840" width="10" style="15"/>
    <col min="3841" max="3841" width="1" style="15" customWidth="1"/>
    <col min="3842" max="3842" width="4.42578125" style="15" customWidth="1"/>
    <col min="3843" max="3843" width="22.7109375" style="15" customWidth="1"/>
    <col min="3844" max="3844" width="34.85546875" style="15" customWidth="1"/>
    <col min="3845" max="3845" width="18.85546875" style="15" customWidth="1"/>
    <col min="3846" max="3846" width="6.140625" style="15" customWidth="1"/>
    <col min="3847" max="3847" width="21.7109375" style="15" customWidth="1"/>
    <col min="3848" max="3848" width="1" style="15" customWidth="1"/>
    <col min="3849" max="4096" width="10" style="15"/>
    <col min="4097" max="4097" width="1" style="15" customWidth="1"/>
    <col min="4098" max="4098" width="4.42578125" style="15" customWidth="1"/>
    <col min="4099" max="4099" width="22.7109375" style="15" customWidth="1"/>
    <col min="4100" max="4100" width="34.85546875" style="15" customWidth="1"/>
    <col min="4101" max="4101" width="18.85546875" style="15" customWidth="1"/>
    <col min="4102" max="4102" width="6.140625" style="15" customWidth="1"/>
    <col min="4103" max="4103" width="21.7109375" style="15" customWidth="1"/>
    <col min="4104" max="4104" width="1" style="15" customWidth="1"/>
    <col min="4105" max="4352" width="10" style="15"/>
    <col min="4353" max="4353" width="1" style="15" customWidth="1"/>
    <col min="4354" max="4354" width="4.42578125" style="15" customWidth="1"/>
    <col min="4355" max="4355" width="22.7109375" style="15" customWidth="1"/>
    <col min="4356" max="4356" width="34.85546875" style="15" customWidth="1"/>
    <col min="4357" max="4357" width="18.85546875" style="15" customWidth="1"/>
    <col min="4358" max="4358" width="6.140625" style="15" customWidth="1"/>
    <col min="4359" max="4359" width="21.7109375" style="15" customWidth="1"/>
    <col min="4360" max="4360" width="1" style="15" customWidth="1"/>
    <col min="4361" max="4608" width="10" style="15"/>
    <col min="4609" max="4609" width="1" style="15" customWidth="1"/>
    <col min="4610" max="4610" width="4.42578125" style="15" customWidth="1"/>
    <col min="4611" max="4611" width="22.7109375" style="15" customWidth="1"/>
    <col min="4612" max="4612" width="34.85546875" style="15" customWidth="1"/>
    <col min="4613" max="4613" width="18.85546875" style="15" customWidth="1"/>
    <col min="4614" max="4614" width="6.140625" style="15" customWidth="1"/>
    <col min="4615" max="4615" width="21.7109375" style="15" customWidth="1"/>
    <col min="4616" max="4616" width="1" style="15" customWidth="1"/>
    <col min="4617" max="4864" width="10" style="15"/>
    <col min="4865" max="4865" width="1" style="15" customWidth="1"/>
    <col min="4866" max="4866" width="4.42578125" style="15" customWidth="1"/>
    <col min="4867" max="4867" width="22.7109375" style="15" customWidth="1"/>
    <col min="4868" max="4868" width="34.85546875" style="15" customWidth="1"/>
    <col min="4869" max="4869" width="18.85546875" style="15" customWidth="1"/>
    <col min="4870" max="4870" width="6.140625" style="15" customWidth="1"/>
    <col min="4871" max="4871" width="21.7109375" style="15" customWidth="1"/>
    <col min="4872" max="4872" width="1" style="15" customWidth="1"/>
    <col min="4873" max="5120" width="10" style="15"/>
    <col min="5121" max="5121" width="1" style="15" customWidth="1"/>
    <col min="5122" max="5122" width="4.42578125" style="15" customWidth="1"/>
    <col min="5123" max="5123" width="22.7109375" style="15" customWidth="1"/>
    <col min="5124" max="5124" width="34.85546875" style="15" customWidth="1"/>
    <col min="5125" max="5125" width="18.85546875" style="15" customWidth="1"/>
    <col min="5126" max="5126" width="6.140625" style="15" customWidth="1"/>
    <col min="5127" max="5127" width="21.7109375" style="15" customWidth="1"/>
    <col min="5128" max="5128" width="1" style="15" customWidth="1"/>
    <col min="5129" max="5376" width="10" style="15"/>
    <col min="5377" max="5377" width="1" style="15" customWidth="1"/>
    <col min="5378" max="5378" width="4.42578125" style="15" customWidth="1"/>
    <col min="5379" max="5379" width="22.7109375" style="15" customWidth="1"/>
    <col min="5380" max="5380" width="34.85546875" style="15" customWidth="1"/>
    <col min="5381" max="5381" width="18.85546875" style="15" customWidth="1"/>
    <col min="5382" max="5382" width="6.140625" style="15" customWidth="1"/>
    <col min="5383" max="5383" width="21.7109375" style="15" customWidth="1"/>
    <col min="5384" max="5384" width="1" style="15" customWidth="1"/>
    <col min="5385" max="5632" width="10" style="15"/>
    <col min="5633" max="5633" width="1" style="15" customWidth="1"/>
    <col min="5634" max="5634" width="4.42578125" style="15" customWidth="1"/>
    <col min="5635" max="5635" width="22.7109375" style="15" customWidth="1"/>
    <col min="5636" max="5636" width="34.85546875" style="15" customWidth="1"/>
    <col min="5637" max="5637" width="18.85546875" style="15" customWidth="1"/>
    <col min="5638" max="5638" width="6.140625" style="15" customWidth="1"/>
    <col min="5639" max="5639" width="21.7109375" style="15" customWidth="1"/>
    <col min="5640" max="5640" width="1" style="15" customWidth="1"/>
    <col min="5641" max="5888" width="10" style="15"/>
    <col min="5889" max="5889" width="1" style="15" customWidth="1"/>
    <col min="5890" max="5890" width="4.42578125" style="15" customWidth="1"/>
    <col min="5891" max="5891" width="22.7109375" style="15" customWidth="1"/>
    <col min="5892" max="5892" width="34.85546875" style="15" customWidth="1"/>
    <col min="5893" max="5893" width="18.85546875" style="15" customWidth="1"/>
    <col min="5894" max="5894" width="6.140625" style="15" customWidth="1"/>
    <col min="5895" max="5895" width="21.7109375" style="15" customWidth="1"/>
    <col min="5896" max="5896" width="1" style="15" customWidth="1"/>
    <col min="5897" max="6144" width="10" style="15"/>
    <col min="6145" max="6145" width="1" style="15" customWidth="1"/>
    <col min="6146" max="6146" width="4.42578125" style="15" customWidth="1"/>
    <col min="6147" max="6147" width="22.7109375" style="15" customWidth="1"/>
    <col min="6148" max="6148" width="34.85546875" style="15" customWidth="1"/>
    <col min="6149" max="6149" width="18.85546875" style="15" customWidth="1"/>
    <col min="6150" max="6150" width="6.140625" style="15" customWidth="1"/>
    <col min="6151" max="6151" width="21.7109375" style="15" customWidth="1"/>
    <col min="6152" max="6152" width="1" style="15" customWidth="1"/>
    <col min="6153" max="6400" width="10" style="15"/>
    <col min="6401" max="6401" width="1" style="15" customWidth="1"/>
    <col min="6402" max="6402" width="4.42578125" style="15" customWidth="1"/>
    <col min="6403" max="6403" width="22.7109375" style="15" customWidth="1"/>
    <col min="6404" max="6404" width="34.85546875" style="15" customWidth="1"/>
    <col min="6405" max="6405" width="18.85546875" style="15" customWidth="1"/>
    <col min="6406" max="6406" width="6.140625" style="15" customWidth="1"/>
    <col min="6407" max="6407" width="21.7109375" style="15" customWidth="1"/>
    <col min="6408" max="6408" width="1" style="15" customWidth="1"/>
    <col min="6409" max="6656" width="10" style="15"/>
    <col min="6657" max="6657" width="1" style="15" customWidth="1"/>
    <col min="6658" max="6658" width="4.42578125" style="15" customWidth="1"/>
    <col min="6659" max="6659" width="22.7109375" style="15" customWidth="1"/>
    <col min="6660" max="6660" width="34.85546875" style="15" customWidth="1"/>
    <col min="6661" max="6661" width="18.85546875" style="15" customWidth="1"/>
    <col min="6662" max="6662" width="6.140625" style="15" customWidth="1"/>
    <col min="6663" max="6663" width="21.7109375" style="15" customWidth="1"/>
    <col min="6664" max="6664" width="1" style="15" customWidth="1"/>
    <col min="6665" max="6912" width="10" style="15"/>
    <col min="6913" max="6913" width="1" style="15" customWidth="1"/>
    <col min="6914" max="6914" width="4.42578125" style="15" customWidth="1"/>
    <col min="6915" max="6915" width="22.7109375" style="15" customWidth="1"/>
    <col min="6916" max="6916" width="34.85546875" style="15" customWidth="1"/>
    <col min="6917" max="6917" width="18.85546875" style="15" customWidth="1"/>
    <col min="6918" max="6918" width="6.140625" style="15" customWidth="1"/>
    <col min="6919" max="6919" width="21.7109375" style="15" customWidth="1"/>
    <col min="6920" max="6920" width="1" style="15" customWidth="1"/>
    <col min="6921" max="7168" width="10" style="15"/>
    <col min="7169" max="7169" width="1" style="15" customWidth="1"/>
    <col min="7170" max="7170" width="4.42578125" style="15" customWidth="1"/>
    <col min="7171" max="7171" width="22.7109375" style="15" customWidth="1"/>
    <col min="7172" max="7172" width="34.85546875" style="15" customWidth="1"/>
    <col min="7173" max="7173" width="18.85546875" style="15" customWidth="1"/>
    <col min="7174" max="7174" width="6.140625" style="15" customWidth="1"/>
    <col min="7175" max="7175" width="21.7109375" style="15" customWidth="1"/>
    <col min="7176" max="7176" width="1" style="15" customWidth="1"/>
    <col min="7177" max="7424" width="10" style="15"/>
    <col min="7425" max="7425" width="1" style="15" customWidth="1"/>
    <col min="7426" max="7426" width="4.42578125" style="15" customWidth="1"/>
    <col min="7427" max="7427" width="22.7109375" style="15" customWidth="1"/>
    <col min="7428" max="7428" width="34.85546875" style="15" customWidth="1"/>
    <col min="7429" max="7429" width="18.85546875" style="15" customWidth="1"/>
    <col min="7430" max="7430" width="6.140625" style="15" customWidth="1"/>
    <col min="7431" max="7431" width="21.7109375" style="15" customWidth="1"/>
    <col min="7432" max="7432" width="1" style="15" customWidth="1"/>
    <col min="7433" max="7680" width="10" style="15"/>
    <col min="7681" max="7681" width="1" style="15" customWidth="1"/>
    <col min="7682" max="7682" width="4.42578125" style="15" customWidth="1"/>
    <col min="7683" max="7683" width="22.7109375" style="15" customWidth="1"/>
    <col min="7684" max="7684" width="34.85546875" style="15" customWidth="1"/>
    <col min="7685" max="7685" width="18.85546875" style="15" customWidth="1"/>
    <col min="7686" max="7686" width="6.140625" style="15" customWidth="1"/>
    <col min="7687" max="7687" width="21.7109375" style="15" customWidth="1"/>
    <col min="7688" max="7688" width="1" style="15" customWidth="1"/>
    <col min="7689" max="7936" width="10" style="15"/>
    <col min="7937" max="7937" width="1" style="15" customWidth="1"/>
    <col min="7938" max="7938" width="4.42578125" style="15" customWidth="1"/>
    <col min="7939" max="7939" width="22.7109375" style="15" customWidth="1"/>
    <col min="7940" max="7940" width="34.85546875" style="15" customWidth="1"/>
    <col min="7941" max="7941" width="18.85546875" style="15" customWidth="1"/>
    <col min="7942" max="7942" width="6.140625" style="15" customWidth="1"/>
    <col min="7943" max="7943" width="21.7109375" style="15" customWidth="1"/>
    <col min="7944" max="7944" width="1" style="15" customWidth="1"/>
    <col min="7945" max="8192" width="10" style="15"/>
    <col min="8193" max="8193" width="1" style="15" customWidth="1"/>
    <col min="8194" max="8194" width="4.42578125" style="15" customWidth="1"/>
    <col min="8195" max="8195" width="22.7109375" style="15" customWidth="1"/>
    <col min="8196" max="8196" width="34.85546875" style="15" customWidth="1"/>
    <col min="8197" max="8197" width="18.85546875" style="15" customWidth="1"/>
    <col min="8198" max="8198" width="6.140625" style="15" customWidth="1"/>
    <col min="8199" max="8199" width="21.7109375" style="15" customWidth="1"/>
    <col min="8200" max="8200" width="1" style="15" customWidth="1"/>
    <col min="8201" max="8448" width="10" style="15"/>
    <col min="8449" max="8449" width="1" style="15" customWidth="1"/>
    <col min="8450" max="8450" width="4.42578125" style="15" customWidth="1"/>
    <col min="8451" max="8451" width="22.7109375" style="15" customWidth="1"/>
    <col min="8452" max="8452" width="34.85546875" style="15" customWidth="1"/>
    <col min="8453" max="8453" width="18.85546875" style="15" customWidth="1"/>
    <col min="8454" max="8454" width="6.140625" style="15" customWidth="1"/>
    <col min="8455" max="8455" width="21.7109375" style="15" customWidth="1"/>
    <col min="8456" max="8456" width="1" style="15" customWidth="1"/>
    <col min="8457" max="8704" width="10" style="15"/>
    <col min="8705" max="8705" width="1" style="15" customWidth="1"/>
    <col min="8706" max="8706" width="4.42578125" style="15" customWidth="1"/>
    <col min="8707" max="8707" width="22.7109375" style="15" customWidth="1"/>
    <col min="8708" max="8708" width="34.85546875" style="15" customWidth="1"/>
    <col min="8709" max="8709" width="18.85546875" style="15" customWidth="1"/>
    <col min="8710" max="8710" width="6.140625" style="15" customWidth="1"/>
    <col min="8711" max="8711" width="21.7109375" style="15" customWidth="1"/>
    <col min="8712" max="8712" width="1" style="15" customWidth="1"/>
    <col min="8713" max="8960" width="10" style="15"/>
    <col min="8961" max="8961" width="1" style="15" customWidth="1"/>
    <col min="8962" max="8962" width="4.42578125" style="15" customWidth="1"/>
    <col min="8963" max="8963" width="22.7109375" style="15" customWidth="1"/>
    <col min="8964" max="8964" width="34.85546875" style="15" customWidth="1"/>
    <col min="8965" max="8965" width="18.85546875" style="15" customWidth="1"/>
    <col min="8966" max="8966" width="6.140625" style="15" customWidth="1"/>
    <col min="8967" max="8967" width="21.7109375" style="15" customWidth="1"/>
    <col min="8968" max="8968" width="1" style="15" customWidth="1"/>
    <col min="8969" max="9216" width="10" style="15"/>
    <col min="9217" max="9217" width="1" style="15" customWidth="1"/>
    <col min="9218" max="9218" width="4.42578125" style="15" customWidth="1"/>
    <col min="9219" max="9219" width="22.7109375" style="15" customWidth="1"/>
    <col min="9220" max="9220" width="34.85546875" style="15" customWidth="1"/>
    <col min="9221" max="9221" width="18.85546875" style="15" customWidth="1"/>
    <col min="9222" max="9222" width="6.140625" style="15" customWidth="1"/>
    <col min="9223" max="9223" width="21.7109375" style="15" customWidth="1"/>
    <col min="9224" max="9224" width="1" style="15" customWidth="1"/>
    <col min="9225" max="9472" width="10" style="15"/>
    <col min="9473" max="9473" width="1" style="15" customWidth="1"/>
    <col min="9474" max="9474" width="4.42578125" style="15" customWidth="1"/>
    <col min="9475" max="9475" width="22.7109375" style="15" customWidth="1"/>
    <col min="9476" max="9476" width="34.85546875" style="15" customWidth="1"/>
    <col min="9477" max="9477" width="18.85546875" style="15" customWidth="1"/>
    <col min="9478" max="9478" width="6.140625" style="15" customWidth="1"/>
    <col min="9479" max="9479" width="21.7109375" style="15" customWidth="1"/>
    <col min="9480" max="9480" width="1" style="15" customWidth="1"/>
    <col min="9481" max="9728" width="10" style="15"/>
    <col min="9729" max="9729" width="1" style="15" customWidth="1"/>
    <col min="9730" max="9730" width="4.42578125" style="15" customWidth="1"/>
    <col min="9731" max="9731" width="22.7109375" style="15" customWidth="1"/>
    <col min="9732" max="9732" width="34.85546875" style="15" customWidth="1"/>
    <col min="9733" max="9733" width="18.85546875" style="15" customWidth="1"/>
    <col min="9734" max="9734" width="6.140625" style="15" customWidth="1"/>
    <col min="9735" max="9735" width="21.7109375" style="15" customWidth="1"/>
    <col min="9736" max="9736" width="1" style="15" customWidth="1"/>
    <col min="9737" max="9984" width="10" style="15"/>
    <col min="9985" max="9985" width="1" style="15" customWidth="1"/>
    <col min="9986" max="9986" width="4.42578125" style="15" customWidth="1"/>
    <col min="9987" max="9987" width="22.7109375" style="15" customWidth="1"/>
    <col min="9988" max="9988" width="34.85546875" style="15" customWidth="1"/>
    <col min="9989" max="9989" width="18.85546875" style="15" customWidth="1"/>
    <col min="9990" max="9990" width="6.140625" style="15" customWidth="1"/>
    <col min="9991" max="9991" width="21.7109375" style="15" customWidth="1"/>
    <col min="9992" max="9992" width="1" style="15" customWidth="1"/>
    <col min="9993" max="10240" width="10" style="15"/>
    <col min="10241" max="10241" width="1" style="15" customWidth="1"/>
    <col min="10242" max="10242" width="4.42578125" style="15" customWidth="1"/>
    <col min="10243" max="10243" width="22.7109375" style="15" customWidth="1"/>
    <col min="10244" max="10244" width="34.85546875" style="15" customWidth="1"/>
    <col min="10245" max="10245" width="18.85546875" style="15" customWidth="1"/>
    <col min="10246" max="10246" width="6.140625" style="15" customWidth="1"/>
    <col min="10247" max="10247" width="21.7109375" style="15" customWidth="1"/>
    <col min="10248" max="10248" width="1" style="15" customWidth="1"/>
    <col min="10249" max="10496" width="10" style="15"/>
    <col min="10497" max="10497" width="1" style="15" customWidth="1"/>
    <col min="10498" max="10498" width="4.42578125" style="15" customWidth="1"/>
    <col min="10499" max="10499" width="22.7109375" style="15" customWidth="1"/>
    <col min="10500" max="10500" width="34.85546875" style="15" customWidth="1"/>
    <col min="10501" max="10501" width="18.85546875" style="15" customWidth="1"/>
    <col min="10502" max="10502" width="6.140625" style="15" customWidth="1"/>
    <col min="10503" max="10503" width="21.7109375" style="15" customWidth="1"/>
    <col min="10504" max="10504" width="1" style="15" customWidth="1"/>
    <col min="10505" max="10752" width="10" style="15"/>
    <col min="10753" max="10753" width="1" style="15" customWidth="1"/>
    <col min="10754" max="10754" width="4.42578125" style="15" customWidth="1"/>
    <col min="10755" max="10755" width="22.7109375" style="15" customWidth="1"/>
    <col min="10756" max="10756" width="34.85546875" style="15" customWidth="1"/>
    <col min="10757" max="10757" width="18.85546875" style="15" customWidth="1"/>
    <col min="10758" max="10758" width="6.140625" style="15" customWidth="1"/>
    <col min="10759" max="10759" width="21.7109375" style="15" customWidth="1"/>
    <col min="10760" max="10760" width="1" style="15" customWidth="1"/>
    <col min="10761" max="11008" width="10" style="15"/>
    <col min="11009" max="11009" width="1" style="15" customWidth="1"/>
    <col min="11010" max="11010" width="4.42578125" style="15" customWidth="1"/>
    <col min="11011" max="11011" width="22.7109375" style="15" customWidth="1"/>
    <col min="11012" max="11012" width="34.85546875" style="15" customWidth="1"/>
    <col min="11013" max="11013" width="18.85546875" style="15" customWidth="1"/>
    <col min="11014" max="11014" width="6.140625" style="15" customWidth="1"/>
    <col min="11015" max="11015" width="21.7109375" style="15" customWidth="1"/>
    <col min="11016" max="11016" width="1" style="15" customWidth="1"/>
    <col min="11017" max="11264" width="10" style="15"/>
    <col min="11265" max="11265" width="1" style="15" customWidth="1"/>
    <col min="11266" max="11266" width="4.42578125" style="15" customWidth="1"/>
    <col min="11267" max="11267" width="22.7109375" style="15" customWidth="1"/>
    <col min="11268" max="11268" width="34.85546875" style="15" customWidth="1"/>
    <col min="11269" max="11269" width="18.85546875" style="15" customWidth="1"/>
    <col min="11270" max="11270" width="6.140625" style="15" customWidth="1"/>
    <col min="11271" max="11271" width="21.7109375" style="15" customWidth="1"/>
    <col min="11272" max="11272" width="1" style="15" customWidth="1"/>
    <col min="11273" max="11520" width="10" style="15"/>
    <col min="11521" max="11521" width="1" style="15" customWidth="1"/>
    <col min="11522" max="11522" width="4.42578125" style="15" customWidth="1"/>
    <col min="11523" max="11523" width="22.7109375" style="15" customWidth="1"/>
    <col min="11524" max="11524" width="34.85546875" style="15" customWidth="1"/>
    <col min="11525" max="11525" width="18.85546875" style="15" customWidth="1"/>
    <col min="11526" max="11526" width="6.140625" style="15" customWidth="1"/>
    <col min="11527" max="11527" width="21.7109375" style="15" customWidth="1"/>
    <col min="11528" max="11528" width="1" style="15" customWidth="1"/>
    <col min="11529" max="11776" width="10" style="15"/>
    <col min="11777" max="11777" width="1" style="15" customWidth="1"/>
    <col min="11778" max="11778" width="4.42578125" style="15" customWidth="1"/>
    <col min="11779" max="11779" width="22.7109375" style="15" customWidth="1"/>
    <col min="11780" max="11780" width="34.85546875" style="15" customWidth="1"/>
    <col min="11781" max="11781" width="18.85546875" style="15" customWidth="1"/>
    <col min="11782" max="11782" width="6.140625" style="15" customWidth="1"/>
    <col min="11783" max="11783" width="21.7109375" style="15" customWidth="1"/>
    <col min="11784" max="11784" width="1" style="15" customWidth="1"/>
    <col min="11785" max="12032" width="10" style="15"/>
    <col min="12033" max="12033" width="1" style="15" customWidth="1"/>
    <col min="12034" max="12034" width="4.42578125" style="15" customWidth="1"/>
    <col min="12035" max="12035" width="22.7109375" style="15" customWidth="1"/>
    <col min="12036" max="12036" width="34.85546875" style="15" customWidth="1"/>
    <col min="12037" max="12037" width="18.85546875" style="15" customWidth="1"/>
    <col min="12038" max="12038" width="6.140625" style="15" customWidth="1"/>
    <col min="12039" max="12039" width="21.7109375" style="15" customWidth="1"/>
    <col min="12040" max="12040" width="1" style="15" customWidth="1"/>
    <col min="12041" max="12288" width="10" style="15"/>
    <col min="12289" max="12289" width="1" style="15" customWidth="1"/>
    <col min="12290" max="12290" width="4.42578125" style="15" customWidth="1"/>
    <col min="12291" max="12291" width="22.7109375" style="15" customWidth="1"/>
    <col min="12292" max="12292" width="34.85546875" style="15" customWidth="1"/>
    <col min="12293" max="12293" width="18.85546875" style="15" customWidth="1"/>
    <col min="12294" max="12294" width="6.140625" style="15" customWidth="1"/>
    <col min="12295" max="12295" width="21.7109375" style="15" customWidth="1"/>
    <col min="12296" max="12296" width="1" style="15" customWidth="1"/>
    <col min="12297" max="12544" width="10" style="15"/>
    <col min="12545" max="12545" width="1" style="15" customWidth="1"/>
    <col min="12546" max="12546" width="4.42578125" style="15" customWidth="1"/>
    <col min="12547" max="12547" width="22.7109375" style="15" customWidth="1"/>
    <col min="12548" max="12548" width="34.85546875" style="15" customWidth="1"/>
    <col min="12549" max="12549" width="18.85546875" style="15" customWidth="1"/>
    <col min="12550" max="12550" width="6.140625" style="15" customWidth="1"/>
    <col min="12551" max="12551" width="21.7109375" style="15" customWidth="1"/>
    <col min="12552" max="12552" width="1" style="15" customWidth="1"/>
    <col min="12553" max="12800" width="10" style="15"/>
    <col min="12801" max="12801" width="1" style="15" customWidth="1"/>
    <col min="12802" max="12802" width="4.42578125" style="15" customWidth="1"/>
    <col min="12803" max="12803" width="22.7109375" style="15" customWidth="1"/>
    <col min="12804" max="12804" width="34.85546875" style="15" customWidth="1"/>
    <col min="12805" max="12805" width="18.85546875" style="15" customWidth="1"/>
    <col min="12806" max="12806" width="6.140625" style="15" customWidth="1"/>
    <col min="12807" max="12807" width="21.7109375" style="15" customWidth="1"/>
    <col min="12808" max="12808" width="1" style="15" customWidth="1"/>
    <col min="12809" max="13056" width="10" style="15"/>
    <col min="13057" max="13057" width="1" style="15" customWidth="1"/>
    <col min="13058" max="13058" width="4.42578125" style="15" customWidth="1"/>
    <col min="13059" max="13059" width="22.7109375" style="15" customWidth="1"/>
    <col min="13060" max="13060" width="34.85546875" style="15" customWidth="1"/>
    <col min="13061" max="13061" width="18.85546875" style="15" customWidth="1"/>
    <col min="13062" max="13062" width="6.140625" style="15" customWidth="1"/>
    <col min="13063" max="13063" width="21.7109375" style="15" customWidth="1"/>
    <col min="13064" max="13064" width="1" style="15" customWidth="1"/>
    <col min="13065" max="13312" width="10" style="15"/>
    <col min="13313" max="13313" width="1" style="15" customWidth="1"/>
    <col min="13314" max="13314" width="4.42578125" style="15" customWidth="1"/>
    <col min="13315" max="13315" width="22.7109375" style="15" customWidth="1"/>
    <col min="13316" max="13316" width="34.85546875" style="15" customWidth="1"/>
    <col min="13317" max="13317" width="18.85546875" style="15" customWidth="1"/>
    <col min="13318" max="13318" width="6.140625" style="15" customWidth="1"/>
    <col min="13319" max="13319" width="21.7109375" style="15" customWidth="1"/>
    <col min="13320" max="13320" width="1" style="15" customWidth="1"/>
    <col min="13321" max="13568" width="10" style="15"/>
    <col min="13569" max="13569" width="1" style="15" customWidth="1"/>
    <col min="13570" max="13570" width="4.42578125" style="15" customWidth="1"/>
    <col min="13571" max="13571" width="22.7109375" style="15" customWidth="1"/>
    <col min="13572" max="13572" width="34.85546875" style="15" customWidth="1"/>
    <col min="13573" max="13573" width="18.85546875" style="15" customWidth="1"/>
    <col min="13574" max="13574" width="6.140625" style="15" customWidth="1"/>
    <col min="13575" max="13575" width="21.7109375" style="15" customWidth="1"/>
    <col min="13576" max="13576" width="1" style="15" customWidth="1"/>
    <col min="13577" max="13824" width="10" style="15"/>
    <col min="13825" max="13825" width="1" style="15" customWidth="1"/>
    <col min="13826" max="13826" width="4.42578125" style="15" customWidth="1"/>
    <col min="13827" max="13827" width="22.7109375" style="15" customWidth="1"/>
    <col min="13828" max="13828" width="34.85546875" style="15" customWidth="1"/>
    <col min="13829" max="13829" width="18.85546875" style="15" customWidth="1"/>
    <col min="13830" max="13830" width="6.140625" style="15" customWidth="1"/>
    <col min="13831" max="13831" width="21.7109375" style="15" customWidth="1"/>
    <col min="13832" max="13832" width="1" style="15" customWidth="1"/>
    <col min="13833" max="14080" width="10" style="15"/>
    <col min="14081" max="14081" width="1" style="15" customWidth="1"/>
    <col min="14082" max="14082" width="4.42578125" style="15" customWidth="1"/>
    <col min="14083" max="14083" width="22.7109375" style="15" customWidth="1"/>
    <col min="14084" max="14084" width="34.85546875" style="15" customWidth="1"/>
    <col min="14085" max="14085" width="18.85546875" style="15" customWidth="1"/>
    <col min="14086" max="14086" width="6.140625" style="15" customWidth="1"/>
    <col min="14087" max="14087" width="21.7109375" style="15" customWidth="1"/>
    <col min="14088" max="14088" width="1" style="15" customWidth="1"/>
    <col min="14089" max="14336" width="10" style="15"/>
    <col min="14337" max="14337" width="1" style="15" customWidth="1"/>
    <col min="14338" max="14338" width="4.42578125" style="15" customWidth="1"/>
    <col min="14339" max="14339" width="22.7109375" style="15" customWidth="1"/>
    <col min="14340" max="14340" width="34.85546875" style="15" customWidth="1"/>
    <col min="14341" max="14341" width="18.85546875" style="15" customWidth="1"/>
    <col min="14342" max="14342" width="6.140625" style="15" customWidth="1"/>
    <col min="14343" max="14343" width="21.7109375" style="15" customWidth="1"/>
    <col min="14344" max="14344" width="1" style="15" customWidth="1"/>
    <col min="14345" max="14592" width="10" style="15"/>
    <col min="14593" max="14593" width="1" style="15" customWidth="1"/>
    <col min="14594" max="14594" width="4.42578125" style="15" customWidth="1"/>
    <col min="14595" max="14595" width="22.7109375" style="15" customWidth="1"/>
    <col min="14596" max="14596" width="34.85546875" style="15" customWidth="1"/>
    <col min="14597" max="14597" width="18.85546875" style="15" customWidth="1"/>
    <col min="14598" max="14598" width="6.140625" style="15" customWidth="1"/>
    <col min="14599" max="14599" width="21.7109375" style="15" customWidth="1"/>
    <col min="14600" max="14600" width="1" style="15" customWidth="1"/>
    <col min="14601" max="14848" width="10" style="15"/>
    <col min="14849" max="14849" width="1" style="15" customWidth="1"/>
    <col min="14850" max="14850" width="4.42578125" style="15" customWidth="1"/>
    <col min="14851" max="14851" width="22.7109375" style="15" customWidth="1"/>
    <col min="14852" max="14852" width="34.85546875" style="15" customWidth="1"/>
    <col min="14853" max="14853" width="18.85546875" style="15" customWidth="1"/>
    <col min="14854" max="14854" width="6.140625" style="15" customWidth="1"/>
    <col min="14855" max="14855" width="21.7109375" style="15" customWidth="1"/>
    <col min="14856" max="14856" width="1" style="15" customWidth="1"/>
    <col min="14857" max="15104" width="10" style="15"/>
    <col min="15105" max="15105" width="1" style="15" customWidth="1"/>
    <col min="15106" max="15106" width="4.42578125" style="15" customWidth="1"/>
    <col min="15107" max="15107" width="22.7109375" style="15" customWidth="1"/>
    <col min="15108" max="15108" width="34.85546875" style="15" customWidth="1"/>
    <col min="15109" max="15109" width="18.85546875" style="15" customWidth="1"/>
    <col min="15110" max="15110" width="6.140625" style="15" customWidth="1"/>
    <col min="15111" max="15111" width="21.7109375" style="15" customWidth="1"/>
    <col min="15112" max="15112" width="1" style="15" customWidth="1"/>
    <col min="15113" max="15360" width="10" style="15"/>
    <col min="15361" max="15361" width="1" style="15" customWidth="1"/>
    <col min="15362" max="15362" width="4.42578125" style="15" customWidth="1"/>
    <col min="15363" max="15363" width="22.7109375" style="15" customWidth="1"/>
    <col min="15364" max="15364" width="34.85546875" style="15" customWidth="1"/>
    <col min="15365" max="15365" width="18.85546875" style="15" customWidth="1"/>
    <col min="15366" max="15366" width="6.140625" style="15" customWidth="1"/>
    <col min="15367" max="15367" width="21.7109375" style="15" customWidth="1"/>
    <col min="15368" max="15368" width="1" style="15" customWidth="1"/>
    <col min="15369" max="15616" width="10" style="15"/>
    <col min="15617" max="15617" width="1" style="15" customWidth="1"/>
    <col min="15618" max="15618" width="4.42578125" style="15" customWidth="1"/>
    <col min="15619" max="15619" width="22.7109375" style="15" customWidth="1"/>
    <col min="15620" max="15620" width="34.85546875" style="15" customWidth="1"/>
    <col min="15621" max="15621" width="18.85546875" style="15" customWidth="1"/>
    <col min="15622" max="15622" width="6.140625" style="15" customWidth="1"/>
    <col min="15623" max="15623" width="21.7109375" style="15" customWidth="1"/>
    <col min="15624" max="15624" width="1" style="15" customWidth="1"/>
    <col min="15625" max="15872" width="10" style="15"/>
    <col min="15873" max="15873" width="1" style="15" customWidth="1"/>
    <col min="15874" max="15874" width="4.42578125" style="15" customWidth="1"/>
    <col min="15875" max="15875" width="22.7109375" style="15" customWidth="1"/>
    <col min="15876" max="15876" width="34.85546875" style="15" customWidth="1"/>
    <col min="15877" max="15877" width="18.85546875" style="15" customWidth="1"/>
    <col min="15878" max="15878" width="6.140625" style="15" customWidth="1"/>
    <col min="15879" max="15879" width="21.7109375" style="15" customWidth="1"/>
    <col min="15880" max="15880" width="1" style="15" customWidth="1"/>
    <col min="15881" max="16128" width="10" style="15"/>
    <col min="16129" max="16129" width="1" style="15" customWidth="1"/>
    <col min="16130" max="16130" width="4.42578125" style="15" customWidth="1"/>
    <col min="16131" max="16131" width="22.7109375" style="15" customWidth="1"/>
    <col min="16132" max="16132" width="34.85546875" style="15" customWidth="1"/>
    <col min="16133" max="16133" width="18.85546875" style="15" customWidth="1"/>
    <col min="16134" max="16134" width="6.140625" style="15" customWidth="1"/>
    <col min="16135" max="16135" width="21.7109375" style="15" customWidth="1"/>
    <col min="16136" max="16136" width="1" style="15" customWidth="1"/>
    <col min="16137" max="16384" width="10" style="15"/>
  </cols>
  <sheetData>
    <row r="1" spans="1:8" ht="15.75" x14ac:dyDescent="0.25">
      <c r="A1" s="10"/>
      <c r="B1" s="11"/>
      <c r="C1" s="12"/>
      <c r="D1" s="12"/>
      <c r="E1" s="12"/>
      <c r="F1" s="13"/>
      <c r="G1" s="14"/>
      <c r="H1" s="10"/>
    </row>
    <row r="2" spans="1:8" ht="15.75" x14ac:dyDescent="0.25">
      <c r="A2" s="10"/>
      <c r="B2" s="11"/>
      <c r="C2" s="12"/>
      <c r="D2" s="12"/>
      <c r="E2" s="12"/>
      <c r="F2" s="16"/>
      <c r="G2" s="17"/>
      <c r="H2" s="10"/>
    </row>
    <row r="3" spans="1:8" s="20" customFormat="1" ht="27" customHeight="1" x14ac:dyDescent="0.15">
      <c r="A3" s="10"/>
      <c r="B3" s="18"/>
      <c r="C3" s="10"/>
      <c r="D3" s="10"/>
      <c r="E3" s="10"/>
      <c r="F3" s="19"/>
      <c r="G3" s="19"/>
      <c r="H3" s="10"/>
    </row>
    <row r="4" spans="1:8" ht="15.75" x14ac:dyDescent="0.25">
      <c r="A4" s="19"/>
      <c r="B4" s="177" t="s">
        <v>13</v>
      </c>
      <c r="C4" s="177"/>
      <c r="D4" s="177"/>
      <c r="E4" s="177"/>
      <c r="F4" s="177"/>
      <c r="G4" s="177"/>
      <c r="H4" s="19"/>
    </row>
    <row r="5" spans="1:8" ht="9" customHeight="1" x14ac:dyDescent="0.25">
      <c r="A5" s="19"/>
      <c r="B5" s="21"/>
      <c r="C5" s="22"/>
      <c r="D5" s="16"/>
      <c r="E5" s="16"/>
      <c r="F5" s="16"/>
      <c r="G5" s="16"/>
      <c r="H5" s="19"/>
    </row>
    <row r="6" spans="1:8" ht="15.75" x14ac:dyDescent="0.25">
      <c r="A6" s="19"/>
      <c r="B6" s="21"/>
      <c r="C6" s="16"/>
      <c r="D6" s="23" t="s">
        <v>14</v>
      </c>
      <c r="E6" s="24" t="s">
        <v>1207</v>
      </c>
      <c r="F6" s="16"/>
      <c r="H6" s="19"/>
    </row>
    <row r="7" spans="1:8" ht="15.75" customHeight="1" x14ac:dyDescent="0.25">
      <c r="A7" s="19"/>
      <c r="B7" s="178" t="s">
        <v>15</v>
      </c>
      <c r="C7" s="178"/>
      <c r="D7" s="178"/>
      <c r="E7" s="178"/>
      <c r="F7" s="178"/>
      <c r="G7" s="178"/>
      <c r="H7" s="19"/>
    </row>
    <row r="8" spans="1:8" s="20" customFormat="1" ht="5.25" x14ac:dyDescent="0.15">
      <c r="A8" s="19"/>
      <c r="B8" s="25"/>
      <c r="C8" s="19"/>
      <c r="D8" s="19"/>
      <c r="E8" s="19"/>
      <c r="F8" s="19"/>
      <c r="G8" s="19"/>
      <c r="H8" s="19"/>
    </row>
    <row r="9" spans="1:8" ht="63" customHeight="1" x14ac:dyDescent="0.25">
      <c r="A9" s="19"/>
      <c r="B9" s="26" t="s">
        <v>16</v>
      </c>
      <c r="C9" s="51" t="s">
        <v>17</v>
      </c>
      <c r="D9" s="179" t="s">
        <v>18</v>
      </c>
      <c r="E9" s="179"/>
      <c r="F9" s="179"/>
      <c r="G9" s="179"/>
      <c r="H9" s="19"/>
    </row>
    <row r="10" spans="1:8" ht="60.75" customHeight="1" x14ac:dyDescent="0.25">
      <c r="A10" s="19"/>
      <c r="B10" s="60">
        <v>1</v>
      </c>
      <c r="C10" s="27" t="s">
        <v>187</v>
      </c>
      <c r="D10" s="170" t="s">
        <v>188</v>
      </c>
      <c r="E10" s="171"/>
      <c r="F10" s="171"/>
      <c r="G10" s="172"/>
      <c r="H10" s="19"/>
    </row>
    <row r="11" spans="1:8" ht="60.75" customHeight="1" x14ac:dyDescent="0.25">
      <c r="A11" s="19"/>
      <c r="B11" s="60">
        <v>2</v>
      </c>
      <c r="C11" s="27" t="s">
        <v>168</v>
      </c>
      <c r="D11" s="176" t="s">
        <v>226</v>
      </c>
      <c r="E11" s="176"/>
      <c r="F11" s="176"/>
      <c r="G11" s="176"/>
      <c r="H11" s="19"/>
    </row>
    <row r="12" spans="1:8" ht="42.75" customHeight="1" x14ac:dyDescent="0.25">
      <c r="A12" s="19"/>
      <c r="B12" s="66">
        <v>3</v>
      </c>
      <c r="C12" s="27" t="s">
        <v>19</v>
      </c>
      <c r="D12" s="170" t="s">
        <v>20</v>
      </c>
      <c r="E12" s="171"/>
      <c r="F12" s="171"/>
      <c r="G12" s="172"/>
      <c r="H12" s="19"/>
    </row>
    <row r="13" spans="1:8" ht="38.25" customHeight="1" x14ac:dyDescent="0.25">
      <c r="A13" s="19"/>
      <c r="B13" s="66">
        <v>4</v>
      </c>
      <c r="C13" s="27" t="s">
        <v>21</v>
      </c>
      <c r="D13" s="170" t="s">
        <v>1208</v>
      </c>
      <c r="E13" s="171"/>
      <c r="F13" s="171"/>
      <c r="G13" s="172"/>
      <c r="H13" s="19"/>
    </row>
    <row r="14" spans="1:8" ht="35.25" customHeight="1" x14ac:dyDescent="0.25">
      <c r="A14" s="19"/>
      <c r="B14" s="66">
        <v>5</v>
      </c>
      <c r="C14" s="27" t="s">
        <v>22</v>
      </c>
      <c r="D14" s="170" t="s">
        <v>1209</v>
      </c>
      <c r="E14" s="171"/>
      <c r="F14" s="171"/>
      <c r="G14" s="172"/>
      <c r="H14" s="19"/>
    </row>
    <row r="15" spans="1:8" ht="33.75" customHeight="1" x14ac:dyDescent="0.25">
      <c r="A15" s="19"/>
      <c r="B15" s="110">
        <v>6</v>
      </c>
      <c r="C15" s="27"/>
      <c r="D15" s="170" t="s">
        <v>1210</v>
      </c>
      <c r="E15" s="171"/>
      <c r="F15" s="171"/>
      <c r="G15" s="172"/>
      <c r="H15" s="19"/>
    </row>
    <row r="16" spans="1:8" ht="24.75" customHeight="1" x14ac:dyDescent="0.25">
      <c r="A16" s="19"/>
      <c r="B16" s="110">
        <v>7</v>
      </c>
      <c r="C16" s="27" t="s">
        <v>23</v>
      </c>
      <c r="D16" s="173" t="s">
        <v>169</v>
      </c>
      <c r="E16" s="174"/>
      <c r="F16" s="174"/>
      <c r="G16" s="175"/>
      <c r="H16" s="19"/>
    </row>
    <row r="17" spans="1:8" ht="23.25" customHeight="1" x14ac:dyDescent="0.25">
      <c r="A17" s="19"/>
      <c r="B17" s="110">
        <v>8</v>
      </c>
      <c r="C17" s="27" t="s">
        <v>24</v>
      </c>
      <c r="D17" s="176" t="s">
        <v>25</v>
      </c>
      <c r="E17" s="176"/>
      <c r="F17" s="176"/>
      <c r="G17" s="176"/>
      <c r="H17" s="19"/>
    </row>
    <row r="18" spans="1:8" ht="27.75" customHeight="1" x14ac:dyDescent="0.25">
      <c r="A18" s="19"/>
      <c r="B18" s="110">
        <v>9</v>
      </c>
      <c r="C18" s="27" t="s">
        <v>26</v>
      </c>
      <c r="D18" s="176" t="s">
        <v>1211</v>
      </c>
      <c r="E18" s="176"/>
      <c r="F18" s="176"/>
      <c r="G18" s="176"/>
      <c r="H18" s="19"/>
    </row>
    <row r="19" spans="1:8" ht="60.75" customHeight="1" x14ac:dyDescent="0.25">
      <c r="A19" s="19"/>
      <c r="B19" s="110">
        <v>10</v>
      </c>
      <c r="C19" s="27" t="s">
        <v>27</v>
      </c>
      <c r="D19" s="176" t="s">
        <v>80</v>
      </c>
      <c r="E19" s="176"/>
      <c r="F19" s="176"/>
      <c r="G19" s="176"/>
      <c r="H19" s="19"/>
    </row>
    <row r="20" spans="1:8" s="20" customFormat="1" ht="42.75" customHeight="1" x14ac:dyDescent="0.15">
      <c r="A20" s="19"/>
      <c r="B20" s="25"/>
      <c r="C20" s="19"/>
      <c r="D20" s="19"/>
      <c r="E20" s="19"/>
      <c r="F20" s="19"/>
      <c r="G20" s="19"/>
      <c r="H20" s="19"/>
    </row>
    <row r="21" spans="1:8" ht="29.25" customHeight="1" x14ac:dyDescent="0.25">
      <c r="A21" s="19"/>
      <c r="B21" s="64" t="s">
        <v>189</v>
      </c>
      <c r="D21" s="61"/>
      <c r="E21" s="29"/>
      <c r="F21" s="62" t="s">
        <v>190</v>
      </c>
      <c r="G21" s="30"/>
      <c r="H21" s="19"/>
    </row>
    <row r="22" spans="1:8" x14ac:dyDescent="0.25">
      <c r="A22" s="19"/>
      <c r="B22" s="28"/>
      <c r="C22" s="31"/>
      <c r="D22" s="31" t="s">
        <v>28</v>
      </c>
      <c r="E22" s="32"/>
      <c r="F22" s="63" t="s">
        <v>191</v>
      </c>
      <c r="G22" s="32" t="s">
        <v>29</v>
      </c>
      <c r="H22" s="19"/>
    </row>
    <row r="23" spans="1:8" s="20" customFormat="1" ht="5.25" x14ac:dyDescent="0.15">
      <c r="A23" s="19"/>
      <c r="B23" s="25"/>
      <c r="C23" s="19"/>
      <c r="D23" s="19"/>
      <c r="E23" s="19"/>
      <c r="F23" s="19"/>
      <c r="G23" s="19"/>
      <c r="H23" s="19"/>
    </row>
  </sheetData>
  <mergeCells count="13">
    <mergeCell ref="D13:G13"/>
    <mergeCell ref="B4:G4"/>
    <mergeCell ref="B7:G7"/>
    <mergeCell ref="D9:G9"/>
    <mergeCell ref="D12:G12"/>
    <mergeCell ref="D11:G11"/>
    <mergeCell ref="D10:G10"/>
    <mergeCell ref="D14:G14"/>
    <mergeCell ref="D16:G16"/>
    <mergeCell ref="D17:G17"/>
    <mergeCell ref="D18:G18"/>
    <mergeCell ref="D19:G19"/>
    <mergeCell ref="D15:G15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819"/>
  <sheetViews>
    <sheetView view="pageBreakPreview" topLeftCell="A7" zoomScale="55" zoomScaleNormal="85" zoomScaleSheetLayoutView="55" workbookViewId="0">
      <pane ySplit="5" topLeftCell="A329" activePane="bottomLeft" state="frozen"/>
      <selection activeCell="D19" sqref="D19:G19"/>
      <selection pane="bottomLeft" activeCell="AL521" sqref="AL521"/>
    </sheetView>
  </sheetViews>
  <sheetFormatPr defaultColWidth="9.140625" defaultRowHeight="16.5" x14ac:dyDescent="0.3"/>
  <cols>
    <col min="1" max="1" width="9.140625" style="45" customWidth="1"/>
    <col min="2" max="2" width="18.28515625" style="45" customWidth="1"/>
    <col min="3" max="5" width="9.140625" style="45" customWidth="1"/>
    <col min="6" max="6" width="18.28515625" style="45" customWidth="1"/>
    <col min="7" max="7" width="16.140625" style="45" customWidth="1"/>
    <col min="8" max="9" width="9.140625" style="45" customWidth="1"/>
    <col min="10" max="22" width="9.140625" style="44"/>
    <col min="23" max="23" width="10.7109375" style="44" customWidth="1"/>
    <col min="24" max="27" width="9.140625" style="44"/>
    <col min="28" max="28" width="11.7109375" style="44" bestFit="1" customWidth="1"/>
    <col min="29" max="30" width="11.42578125" style="44" bestFit="1" customWidth="1"/>
    <col min="31" max="16384" width="9.140625" style="44"/>
  </cols>
  <sheetData>
    <row r="1" spans="1:76" ht="12" customHeight="1" x14ac:dyDescent="0.25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76" ht="12" customHeight="1" x14ac:dyDescent="0.25">
      <c r="A2" s="260" t="s">
        <v>238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</row>
    <row r="3" spans="1:76" ht="12" customHeight="1" x14ac:dyDescent="0.25">
      <c r="A3" s="258" t="s">
        <v>134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</row>
    <row r="4" spans="1:76" ht="12" customHeight="1" x14ac:dyDescent="0.25">
      <c r="A4" s="259" t="s">
        <v>135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</row>
    <row r="5" spans="1:76" s="45" customFormat="1" ht="20.25" customHeight="1" thickBot="1" x14ac:dyDescent="0.35">
      <c r="A5" s="46"/>
      <c r="B5" s="46"/>
      <c r="C5" s="46"/>
      <c r="D5" s="46"/>
      <c r="E5" s="46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4"/>
      <c r="T5" s="44"/>
      <c r="U5" s="44"/>
      <c r="V5" s="44"/>
      <c r="W5" s="44"/>
      <c r="X5" s="44"/>
      <c r="Y5" s="44"/>
      <c r="Z5" s="44"/>
      <c r="AA5" s="44"/>
    </row>
    <row r="6" spans="1:76" ht="32.25" customHeight="1" thickBot="1" x14ac:dyDescent="0.3">
      <c r="A6" s="255" t="s">
        <v>93</v>
      </c>
      <c r="B6" s="256"/>
      <c r="C6" s="256"/>
      <c r="D6" s="256"/>
      <c r="E6" s="256"/>
      <c r="F6" s="256"/>
      <c r="G6" s="256"/>
      <c r="H6" s="256"/>
      <c r="I6" s="257"/>
      <c r="J6" s="256" t="s">
        <v>94</v>
      </c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7"/>
      <c r="W6" s="263" t="s">
        <v>95</v>
      </c>
      <c r="X6" s="265" t="s">
        <v>96</v>
      </c>
      <c r="Y6" s="266"/>
      <c r="Z6" s="267"/>
      <c r="AA6" s="261" t="s">
        <v>97</v>
      </c>
      <c r="AB6" s="149"/>
      <c r="AC6" s="149"/>
      <c r="AD6" s="149"/>
    </row>
    <row r="7" spans="1:76" ht="171.75" customHeight="1" thickBot="1" x14ac:dyDescent="0.3">
      <c r="A7" s="263" t="s">
        <v>136</v>
      </c>
      <c r="B7" s="263" t="s">
        <v>137</v>
      </c>
      <c r="C7" s="263" t="s">
        <v>98</v>
      </c>
      <c r="D7" s="263" t="s">
        <v>138</v>
      </c>
      <c r="E7" s="263" t="s">
        <v>99</v>
      </c>
      <c r="F7" s="263" t="s">
        <v>100</v>
      </c>
      <c r="G7" s="263" t="s">
        <v>101</v>
      </c>
      <c r="H7" s="263" t="s">
        <v>102</v>
      </c>
      <c r="I7" s="263" t="s">
        <v>139</v>
      </c>
      <c r="J7" s="261" t="s">
        <v>103</v>
      </c>
      <c r="K7" s="263" t="s">
        <v>104</v>
      </c>
      <c r="L7" s="263" t="s">
        <v>105</v>
      </c>
      <c r="M7" s="255" t="s">
        <v>106</v>
      </c>
      <c r="N7" s="256"/>
      <c r="O7" s="256"/>
      <c r="P7" s="256"/>
      <c r="Q7" s="256"/>
      <c r="R7" s="256"/>
      <c r="S7" s="256"/>
      <c r="T7" s="256"/>
      <c r="U7" s="257"/>
      <c r="V7" s="263" t="s">
        <v>107</v>
      </c>
      <c r="W7" s="264"/>
      <c r="X7" s="268"/>
      <c r="Y7" s="269"/>
      <c r="Z7" s="270"/>
      <c r="AA7" s="262"/>
      <c r="AB7" s="149"/>
      <c r="AC7" s="149"/>
      <c r="AD7" s="149"/>
    </row>
    <row r="8" spans="1:76" ht="63.75" customHeight="1" thickBot="1" x14ac:dyDescent="0.3">
      <c r="A8" s="264"/>
      <c r="B8" s="264"/>
      <c r="C8" s="264"/>
      <c r="D8" s="264"/>
      <c r="E8" s="264"/>
      <c r="F8" s="264"/>
      <c r="G8" s="264"/>
      <c r="H8" s="264"/>
      <c r="I8" s="264"/>
      <c r="J8" s="262"/>
      <c r="K8" s="264"/>
      <c r="L8" s="264"/>
      <c r="M8" s="263" t="s">
        <v>108</v>
      </c>
      <c r="N8" s="255" t="s">
        <v>109</v>
      </c>
      <c r="O8" s="256"/>
      <c r="P8" s="257"/>
      <c r="Q8" s="255" t="s">
        <v>140</v>
      </c>
      <c r="R8" s="256"/>
      <c r="S8" s="256"/>
      <c r="T8" s="257"/>
      <c r="U8" s="263" t="s">
        <v>110</v>
      </c>
      <c r="V8" s="264"/>
      <c r="W8" s="264"/>
      <c r="X8" s="263" t="s">
        <v>111</v>
      </c>
      <c r="Y8" s="263" t="s">
        <v>112</v>
      </c>
      <c r="Z8" s="263" t="s">
        <v>113</v>
      </c>
      <c r="AA8" s="262"/>
      <c r="AB8" s="149"/>
      <c r="AC8" s="149"/>
      <c r="AD8" s="149"/>
    </row>
    <row r="9" spans="1:76" ht="71.25" customHeight="1" thickBot="1" x14ac:dyDescent="0.3">
      <c r="A9" s="264"/>
      <c r="B9" s="264"/>
      <c r="C9" s="264"/>
      <c r="D9" s="264"/>
      <c r="E9" s="264"/>
      <c r="F9" s="264"/>
      <c r="G9" s="264"/>
      <c r="H9" s="264"/>
      <c r="I9" s="264"/>
      <c r="J9" s="262"/>
      <c r="K9" s="264"/>
      <c r="L9" s="264"/>
      <c r="M9" s="264"/>
      <c r="N9" s="150" t="s">
        <v>114</v>
      </c>
      <c r="O9" s="150" t="s">
        <v>115</v>
      </c>
      <c r="P9" s="150" t="s">
        <v>116</v>
      </c>
      <c r="Q9" s="150" t="s">
        <v>117</v>
      </c>
      <c r="R9" s="150" t="s">
        <v>118</v>
      </c>
      <c r="S9" s="150" t="s">
        <v>141</v>
      </c>
      <c r="T9" s="150" t="s">
        <v>142</v>
      </c>
      <c r="U9" s="264"/>
      <c r="V9" s="264"/>
      <c r="W9" s="264"/>
      <c r="X9" s="264"/>
      <c r="Y9" s="264"/>
      <c r="Z9" s="264"/>
      <c r="AA9" s="262"/>
      <c r="AB9" s="149"/>
      <c r="AC9" s="149"/>
      <c r="AD9" s="149"/>
    </row>
    <row r="10" spans="1:76" s="52" customFormat="1" ht="17.25" customHeight="1" thickBot="1" x14ac:dyDescent="0.3">
      <c r="A10" s="151">
        <v>1</v>
      </c>
      <c r="B10" s="151">
        <v>2</v>
      </c>
      <c r="C10" s="151">
        <v>3</v>
      </c>
      <c r="D10" s="151">
        <v>4</v>
      </c>
      <c r="E10" s="151">
        <v>5</v>
      </c>
      <c r="F10" s="151">
        <v>6</v>
      </c>
      <c r="G10" s="151">
        <v>7</v>
      </c>
      <c r="H10" s="151">
        <v>8</v>
      </c>
      <c r="I10" s="151">
        <v>9</v>
      </c>
      <c r="J10" s="151">
        <v>10</v>
      </c>
      <c r="K10" s="151">
        <v>11</v>
      </c>
      <c r="L10" s="151">
        <v>12</v>
      </c>
      <c r="M10" s="151">
        <v>13</v>
      </c>
      <c r="N10" s="151">
        <v>14</v>
      </c>
      <c r="O10" s="151">
        <v>15</v>
      </c>
      <c r="P10" s="151">
        <v>16</v>
      </c>
      <c r="Q10" s="151">
        <v>17</v>
      </c>
      <c r="R10" s="151">
        <v>18</v>
      </c>
      <c r="S10" s="151">
        <v>19</v>
      </c>
      <c r="T10" s="151">
        <v>20</v>
      </c>
      <c r="U10" s="151">
        <v>21</v>
      </c>
      <c r="V10" s="151">
        <v>22</v>
      </c>
      <c r="W10" s="151">
        <v>23</v>
      </c>
      <c r="X10" s="151">
        <v>24</v>
      </c>
      <c r="Y10" s="151">
        <v>25</v>
      </c>
      <c r="Z10" s="151">
        <v>26</v>
      </c>
      <c r="AA10" s="151">
        <v>27</v>
      </c>
      <c r="AB10" s="152"/>
      <c r="AC10" s="152"/>
      <c r="AD10" s="152"/>
    </row>
    <row r="11" spans="1:76" s="48" customFormat="1" ht="45" x14ac:dyDescent="0.25">
      <c r="A11" s="153">
        <v>1</v>
      </c>
      <c r="B11" s="153" t="s">
        <v>172</v>
      </c>
      <c r="C11" s="153" t="s">
        <v>143</v>
      </c>
      <c r="D11" s="153" t="s">
        <v>314</v>
      </c>
      <c r="E11" s="153" t="s">
        <v>159</v>
      </c>
      <c r="F11" s="154" t="s">
        <v>323</v>
      </c>
      <c r="G11" s="154" t="s">
        <v>324</v>
      </c>
      <c r="H11" s="153" t="s">
        <v>119</v>
      </c>
      <c r="I11" s="153">
        <v>1.63333333324408</v>
      </c>
      <c r="J11" s="153" t="s">
        <v>315</v>
      </c>
      <c r="K11" s="153">
        <v>0</v>
      </c>
      <c r="L11" s="153">
        <v>0</v>
      </c>
      <c r="M11" s="153">
        <v>1</v>
      </c>
      <c r="N11" s="153">
        <v>0</v>
      </c>
      <c r="O11" s="153">
        <v>0</v>
      </c>
      <c r="P11" s="153">
        <v>1</v>
      </c>
      <c r="Q11" s="153">
        <v>0</v>
      </c>
      <c r="R11" s="153">
        <v>0</v>
      </c>
      <c r="S11" s="153">
        <v>1</v>
      </c>
      <c r="T11" s="153">
        <v>0</v>
      </c>
      <c r="U11" s="153">
        <v>0</v>
      </c>
      <c r="V11" s="153">
        <v>250</v>
      </c>
      <c r="W11" s="153"/>
      <c r="X11" s="153"/>
      <c r="Y11" s="153"/>
      <c r="Z11" s="153"/>
      <c r="AA11" s="153">
        <v>1</v>
      </c>
      <c r="AB11" s="155">
        <f>I11*M11*AA11</f>
        <v>1.63333333324408</v>
      </c>
      <c r="AC11" s="156">
        <f>M11*AA11</f>
        <v>1</v>
      </c>
      <c r="AD11" s="156">
        <f>I11*V11</f>
        <v>408.33333331102</v>
      </c>
      <c r="BX11" s="48">
        <f>SUMPRODUCT('Форма 8.1.'!H11:H520="В")*'Форма 8.1.'!AA11</f>
        <v>0</v>
      </c>
    </row>
    <row r="12" spans="1:76" s="48" customFormat="1" ht="44.25" customHeight="1" x14ac:dyDescent="0.25">
      <c r="A12" s="153">
        <v>2</v>
      </c>
      <c r="B12" s="153" t="s">
        <v>173</v>
      </c>
      <c r="C12" s="153" t="s">
        <v>143</v>
      </c>
      <c r="D12" s="153" t="s">
        <v>150</v>
      </c>
      <c r="E12" s="153" t="s">
        <v>159</v>
      </c>
      <c r="F12" s="154" t="s">
        <v>325</v>
      </c>
      <c r="G12" s="154" t="s">
        <v>325</v>
      </c>
      <c r="H12" s="153" t="s">
        <v>120</v>
      </c>
      <c r="I12" s="153">
        <v>0</v>
      </c>
      <c r="J12" s="153" t="s">
        <v>326</v>
      </c>
      <c r="K12" s="153">
        <v>0</v>
      </c>
      <c r="L12" s="153">
        <v>0</v>
      </c>
      <c r="M12" s="153">
        <v>1</v>
      </c>
      <c r="N12" s="153">
        <v>0</v>
      </c>
      <c r="O12" s="153">
        <v>0</v>
      </c>
      <c r="P12" s="153">
        <v>1</v>
      </c>
      <c r="Q12" s="153">
        <v>0</v>
      </c>
      <c r="R12" s="153">
        <v>0</v>
      </c>
      <c r="S12" s="153">
        <v>1</v>
      </c>
      <c r="T12" s="153">
        <v>0</v>
      </c>
      <c r="U12" s="153">
        <v>0</v>
      </c>
      <c r="V12" s="153">
        <v>340</v>
      </c>
      <c r="W12" s="153"/>
      <c r="X12" s="153" t="s">
        <v>327</v>
      </c>
      <c r="Y12" s="153" t="s">
        <v>242</v>
      </c>
      <c r="Z12" s="153" t="s">
        <v>328</v>
      </c>
      <c r="AA12" s="153">
        <v>1</v>
      </c>
      <c r="AB12" s="155">
        <f t="shared" ref="AB12:AB75" si="0">I12*M12*AA12</f>
        <v>0</v>
      </c>
      <c r="AC12" s="156">
        <f t="shared" ref="AC12:AC75" si="1">M12*AA12</f>
        <v>1</v>
      </c>
      <c r="AD12" s="156">
        <f t="shared" ref="AD12:AD75" si="2">I12*V12</f>
        <v>0</v>
      </c>
    </row>
    <row r="13" spans="1:76" s="48" customFormat="1" ht="45" x14ac:dyDescent="0.25">
      <c r="A13" s="153">
        <v>3</v>
      </c>
      <c r="B13" s="153" t="s">
        <v>173</v>
      </c>
      <c r="C13" s="153" t="s">
        <v>143</v>
      </c>
      <c r="D13" s="153" t="s">
        <v>150</v>
      </c>
      <c r="E13" s="153" t="s">
        <v>159</v>
      </c>
      <c r="F13" s="154" t="s">
        <v>329</v>
      </c>
      <c r="G13" s="154" t="s">
        <v>329</v>
      </c>
      <c r="H13" s="153" t="s">
        <v>120</v>
      </c>
      <c r="I13" s="153">
        <v>0</v>
      </c>
      <c r="J13" s="153" t="s">
        <v>326</v>
      </c>
      <c r="K13" s="153">
        <v>0</v>
      </c>
      <c r="L13" s="153">
        <v>0</v>
      </c>
      <c r="M13" s="153">
        <v>1</v>
      </c>
      <c r="N13" s="153">
        <v>0</v>
      </c>
      <c r="O13" s="153">
        <v>0</v>
      </c>
      <c r="P13" s="153">
        <v>1</v>
      </c>
      <c r="Q13" s="153">
        <v>0</v>
      </c>
      <c r="R13" s="153">
        <v>0</v>
      </c>
      <c r="S13" s="153">
        <v>1</v>
      </c>
      <c r="T13" s="153">
        <v>0</v>
      </c>
      <c r="U13" s="153">
        <v>0</v>
      </c>
      <c r="V13" s="153">
        <v>340</v>
      </c>
      <c r="W13" s="153"/>
      <c r="X13" s="153" t="s">
        <v>327</v>
      </c>
      <c r="Y13" s="153" t="s">
        <v>242</v>
      </c>
      <c r="Z13" s="153" t="s">
        <v>328</v>
      </c>
      <c r="AA13" s="153">
        <v>1</v>
      </c>
      <c r="AB13" s="155">
        <f t="shared" si="0"/>
        <v>0</v>
      </c>
      <c r="AC13" s="156">
        <f t="shared" si="1"/>
        <v>1</v>
      </c>
      <c r="AD13" s="156">
        <f t="shared" si="2"/>
        <v>0</v>
      </c>
    </row>
    <row r="14" spans="1:76" s="48" customFormat="1" ht="45" x14ac:dyDescent="0.25">
      <c r="A14" s="153">
        <v>4</v>
      </c>
      <c r="B14" s="153" t="s">
        <v>173</v>
      </c>
      <c r="C14" s="153" t="s">
        <v>143</v>
      </c>
      <c r="D14" s="153" t="s">
        <v>330</v>
      </c>
      <c r="E14" s="153" t="s">
        <v>159</v>
      </c>
      <c r="F14" s="154" t="s">
        <v>331</v>
      </c>
      <c r="G14" s="154" t="s">
        <v>332</v>
      </c>
      <c r="H14" s="153" t="s">
        <v>119</v>
      </c>
      <c r="I14" s="153">
        <v>1.1166666666395</v>
      </c>
      <c r="J14" s="153" t="s">
        <v>326</v>
      </c>
      <c r="K14" s="153">
        <v>0</v>
      </c>
      <c r="L14" s="153">
        <v>0</v>
      </c>
      <c r="M14" s="153">
        <v>1</v>
      </c>
      <c r="N14" s="153">
        <v>0</v>
      </c>
      <c r="O14" s="153">
        <v>0</v>
      </c>
      <c r="P14" s="153">
        <v>1</v>
      </c>
      <c r="Q14" s="153">
        <v>0</v>
      </c>
      <c r="R14" s="153">
        <v>0</v>
      </c>
      <c r="S14" s="153">
        <v>1</v>
      </c>
      <c r="T14" s="153">
        <v>0</v>
      </c>
      <c r="U14" s="153">
        <v>0</v>
      </c>
      <c r="V14" s="153">
        <v>340</v>
      </c>
      <c r="W14" s="153"/>
      <c r="X14" s="153"/>
      <c r="Y14" s="153"/>
      <c r="Z14" s="153"/>
      <c r="AA14" s="153">
        <v>1</v>
      </c>
      <c r="AB14" s="155">
        <f t="shared" si="0"/>
        <v>1.1166666666395</v>
      </c>
      <c r="AC14" s="156">
        <f t="shared" si="1"/>
        <v>1</v>
      </c>
      <c r="AD14" s="156">
        <f t="shared" si="2"/>
        <v>379.66666665742997</v>
      </c>
    </row>
    <row r="15" spans="1:76" s="48" customFormat="1" ht="45" x14ac:dyDescent="0.25">
      <c r="A15" s="153">
        <v>5</v>
      </c>
      <c r="B15" s="153" t="s">
        <v>172</v>
      </c>
      <c r="C15" s="153" t="s">
        <v>143</v>
      </c>
      <c r="D15" s="153" t="s">
        <v>320</v>
      </c>
      <c r="E15" s="153" t="s">
        <v>159</v>
      </c>
      <c r="F15" s="154" t="s">
        <v>333</v>
      </c>
      <c r="G15" s="154" t="s">
        <v>334</v>
      </c>
      <c r="H15" s="153" t="s">
        <v>119</v>
      </c>
      <c r="I15" s="153">
        <v>1.7333333332208001</v>
      </c>
      <c r="J15" s="153" t="s">
        <v>321</v>
      </c>
      <c r="K15" s="153">
        <v>0</v>
      </c>
      <c r="L15" s="153">
        <v>0</v>
      </c>
      <c r="M15" s="153">
        <v>2</v>
      </c>
      <c r="N15" s="153">
        <v>0</v>
      </c>
      <c r="O15" s="153">
        <v>0</v>
      </c>
      <c r="P15" s="153">
        <v>2</v>
      </c>
      <c r="Q15" s="153">
        <v>0</v>
      </c>
      <c r="R15" s="153">
        <v>0</v>
      </c>
      <c r="S15" s="153">
        <v>2</v>
      </c>
      <c r="T15" s="153">
        <v>0</v>
      </c>
      <c r="U15" s="153">
        <v>0</v>
      </c>
      <c r="V15" s="153">
        <v>540</v>
      </c>
      <c r="W15" s="153"/>
      <c r="X15" s="153"/>
      <c r="Y15" s="153"/>
      <c r="Z15" s="153"/>
      <c r="AA15" s="153">
        <v>1</v>
      </c>
      <c r="AB15" s="155">
        <f t="shared" si="0"/>
        <v>3.4666666664416002</v>
      </c>
      <c r="AC15" s="156">
        <f t="shared" si="1"/>
        <v>2</v>
      </c>
      <c r="AD15" s="156">
        <f t="shared" si="2"/>
        <v>935.999999939232</v>
      </c>
    </row>
    <row r="16" spans="1:76" s="48" customFormat="1" ht="45" x14ac:dyDescent="0.25">
      <c r="A16" s="153">
        <v>6</v>
      </c>
      <c r="B16" s="153" t="s">
        <v>173</v>
      </c>
      <c r="C16" s="153" t="s">
        <v>143</v>
      </c>
      <c r="D16" s="153" t="s">
        <v>286</v>
      </c>
      <c r="E16" s="153" t="s">
        <v>159</v>
      </c>
      <c r="F16" s="154" t="s">
        <v>335</v>
      </c>
      <c r="G16" s="154" t="s">
        <v>336</v>
      </c>
      <c r="H16" s="153" t="s">
        <v>119</v>
      </c>
      <c r="I16" s="153">
        <v>0.46666666661622003</v>
      </c>
      <c r="J16" s="153" t="s">
        <v>287</v>
      </c>
      <c r="K16" s="153">
        <v>0</v>
      </c>
      <c r="L16" s="153">
        <v>0</v>
      </c>
      <c r="M16" s="153">
        <v>1</v>
      </c>
      <c r="N16" s="153">
        <v>0</v>
      </c>
      <c r="O16" s="153">
        <v>0</v>
      </c>
      <c r="P16" s="153">
        <v>1</v>
      </c>
      <c r="Q16" s="153">
        <v>0</v>
      </c>
      <c r="R16" s="153">
        <v>0</v>
      </c>
      <c r="S16" s="153">
        <v>1</v>
      </c>
      <c r="T16" s="153">
        <v>0</v>
      </c>
      <c r="U16" s="153">
        <v>0</v>
      </c>
      <c r="V16" s="153">
        <v>120</v>
      </c>
      <c r="W16" s="153"/>
      <c r="X16" s="153"/>
      <c r="Y16" s="153"/>
      <c r="Z16" s="153"/>
      <c r="AA16" s="153">
        <v>1</v>
      </c>
      <c r="AB16" s="155">
        <f t="shared" si="0"/>
        <v>0.46666666661622003</v>
      </c>
      <c r="AC16" s="156">
        <f t="shared" si="1"/>
        <v>1</v>
      </c>
      <c r="AD16" s="156">
        <f t="shared" si="2"/>
        <v>55.999999993946403</v>
      </c>
    </row>
    <row r="17" spans="1:30" s="48" customFormat="1" ht="45" x14ac:dyDescent="0.25">
      <c r="A17" s="153">
        <v>7</v>
      </c>
      <c r="B17" s="153" t="s">
        <v>173</v>
      </c>
      <c r="C17" s="153" t="s">
        <v>143</v>
      </c>
      <c r="D17" s="153" t="s">
        <v>302</v>
      </c>
      <c r="E17" s="153" t="s">
        <v>159</v>
      </c>
      <c r="F17" s="154" t="s">
        <v>337</v>
      </c>
      <c r="G17" s="154" t="s">
        <v>338</v>
      </c>
      <c r="H17" s="153" t="s">
        <v>119</v>
      </c>
      <c r="I17" s="153">
        <v>3.4166666666278598</v>
      </c>
      <c r="J17" s="153" t="s">
        <v>303</v>
      </c>
      <c r="K17" s="153">
        <v>0</v>
      </c>
      <c r="L17" s="153">
        <v>0</v>
      </c>
      <c r="M17" s="153">
        <v>1</v>
      </c>
      <c r="N17" s="153">
        <v>0</v>
      </c>
      <c r="O17" s="153">
        <v>0</v>
      </c>
      <c r="P17" s="153">
        <v>1</v>
      </c>
      <c r="Q17" s="153">
        <v>0</v>
      </c>
      <c r="R17" s="153">
        <v>0</v>
      </c>
      <c r="S17" s="153">
        <v>1</v>
      </c>
      <c r="T17" s="153">
        <v>0</v>
      </c>
      <c r="U17" s="153">
        <v>0</v>
      </c>
      <c r="V17" s="153">
        <v>520</v>
      </c>
      <c r="W17" s="153"/>
      <c r="X17" s="153"/>
      <c r="Y17" s="153"/>
      <c r="Z17" s="153"/>
      <c r="AA17" s="153">
        <v>1</v>
      </c>
      <c r="AB17" s="155">
        <f t="shared" si="0"/>
        <v>3.4166666666278598</v>
      </c>
      <c r="AC17" s="156">
        <f t="shared" si="1"/>
        <v>1</v>
      </c>
      <c r="AD17" s="156">
        <f t="shared" si="2"/>
        <v>1776.6666666464871</v>
      </c>
    </row>
    <row r="18" spans="1:30" s="48" customFormat="1" ht="45" x14ac:dyDescent="0.25">
      <c r="A18" s="153">
        <v>8</v>
      </c>
      <c r="B18" s="153" t="s">
        <v>174</v>
      </c>
      <c r="C18" s="153" t="s">
        <v>143</v>
      </c>
      <c r="D18" s="153" t="s">
        <v>160</v>
      </c>
      <c r="E18" s="153" t="s">
        <v>159</v>
      </c>
      <c r="F18" s="154" t="s">
        <v>339</v>
      </c>
      <c r="G18" s="154" t="s">
        <v>339</v>
      </c>
      <c r="H18" s="153" t="s">
        <v>120</v>
      </c>
      <c r="I18" s="153">
        <v>0</v>
      </c>
      <c r="J18" s="153" t="s">
        <v>340</v>
      </c>
      <c r="K18" s="153">
        <v>0</v>
      </c>
      <c r="L18" s="153">
        <v>0</v>
      </c>
      <c r="M18" s="153">
        <v>1</v>
      </c>
      <c r="N18" s="153">
        <v>0</v>
      </c>
      <c r="O18" s="153">
        <v>0</v>
      </c>
      <c r="P18" s="153">
        <v>1</v>
      </c>
      <c r="Q18" s="153">
        <v>0</v>
      </c>
      <c r="R18" s="153">
        <v>0</v>
      </c>
      <c r="S18" s="153">
        <v>1</v>
      </c>
      <c r="T18" s="153">
        <v>0</v>
      </c>
      <c r="U18" s="153">
        <v>0</v>
      </c>
      <c r="V18" s="153">
        <v>270</v>
      </c>
      <c r="W18" s="153"/>
      <c r="X18" s="153" t="s">
        <v>341</v>
      </c>
      <c r="Y18" s="153" t="s">
        <v>144</v>
      </c>
      <c r="Z18" s="153" t="s">
        <v>322</v>
      </c>
      <c r="AA18" s="153">
        <v>0</v>
      </c>
      <c r="AB18" s="155">
        <f t="shared" si="0"/>
        <v>0</v>
      </c>
      <c r="AC18" s="156">
        <f t="shared" si="1"/>
        <v>0</v>
      </c>
      <c r="AD18" s="156">
        <f t="shared" si="2"/>
        <v>0</v>
      </c>
    </row>
    <row r="19" spans="1:30" s="48" customFormat="1" ht="45" x14ac:dyDescent="0.25">
      <c r="A19" s="153">
        <v>9</v>
      </c>
      <c r="B19" s="153" t="s">
        <v>172</v>
      </c>
      <c r="C19" s="153" t="s">
        <v>143</v>
      </c>
      <c r="D19" s="153" t="s">
        <v>312</v>
      </c>
      <c r="E19" s="153" t="s">
        <v>159</v>
      </c>
      <c r="F19" s="154" t="s">
        <v>342</v>
      </c>
      <c r="G19" s="154" t="s">
        <v>343</v>
      </c>
      <c r="H19" s="153" t="s">
        <v>119</v>
      </c>
      <c r="I19" s="153">
        <v>1.5</v>
      </c>
      <c r="J19" s="153" t="s">
        <v>313</v>
      </c>
      <c r="K19" s="153">
        <v>0</v>
      </c>
      <c r="L19" s="153">
        <v>0</v>
      </c>
      <c r="M19" s="153">
        <v>1</v>
      </c>
      <c r="N19" s="153">
        <v>0</v>
      </c>
      <c r="O19" s="153">
        <v>0</v>
      </c>
      <c r="P19" s="153">
        <v>1</v>
      </c>
      <c r="Q19" s="153">
        <v>0</v>
      </c>
      <c r="R19" s="153">
        <v>0</v>
      </c>
      <c r="S19" s="153">
        <v>1</v>
      </c>
      <c r="T19" s="153">
        <v>0</v>
      </c>
      <c r="U19" s="153">
        <v>0</v>
      </c>
      <c r="V19" s="153">
        <v>570</v>
      </c>
      <c r="W19" s="153"/>
      <c r="X19" s="153"/>
      <c r="Y19" s="153"/>
      <c r="Z19" s="153"/>
      <c r="AA19" s="153">
        <v>1</v>
      </c>
      <c r="AB19" s="155">
        <f t="shared" si="0"/>
        <v>1.5</v>
      </c>
      <c r="AC19" s="156">
        <f t="shared" si="1"/>
        <v>1</v>
      </c>
      <c r="AD19" s="156">
        <f t="shared" si="2"/>
        <v>855</v>
      </c>
    </row>
    <row r="20" spans="1:30" s="48" customFormat="1" ht="45" x14ac:dyDescent="0.25">
      <c r="A20" s="153">
        <v>10</v>
      </c>
      <c r="B20" s="153" t="s">
        <v>174</v>
      </c>
      <c r="C20" s="153" t="s">
        <v>143</v>
      </c>
      <c r="D20" s="153" t="s">
        <v>344</v>
      </c>
      <c r="E20" s="153" t="s">
        <v>159</v>
      </c>
      <c r="F20" s="154" t="s">
        <v>345</v>
      </c>
      <c r="G20" s="154" t="s">
        <v>346</v>
      </c>
      <c r="H20" s="153" t="s">
        <v>119</v>
      </c>
      <c r="I20" s="153">
        <v>2.25</v>
      </c>
      <c r="J20" s="153" t="s">
        <v>340</v>
      </c>
      <c r="K20" s="153">
        <v>0</v>
      </c>
      <c r="L20" s="153">
        <v>0</v>
      </c>
      <c r="M20" s="153">
        <v>1</v>
      </c>
      <c r="N20" s="153">
        <v>0</v>
      </c>
      <c r="O20" s="153">
        <v>0</v>
      </c>
      <c r="P20" s="153">
        <v>1</v>
      </c>
      <c r="Q20" s="153">
        <v>0</v>
      </c>
      <c r="R20" s="153">
        <v>0</v>
      </c>
      <c r="S20" s="153">
        <v>1</v>
      </c>
      <c r="T20" s="153">
        <v>0</v>
      </c>
      <c r="U20" s="153">
        <v>0</v>
      </c>
      <c r="V20" s="153">
        <v>270</v>
      </c>
      <c r="W20" s="153"/>
      <c r="X20" s="153"/>
      <c r="Y20" s="153"/>
      <c r="Z20" s="153"/>
      <c r="AA20" s="153">
        <v>1</v>
      </c>
      <c r="AB20" s="155">
        <f t="shared" si="0"/>
        <v>2.25</v>
      </c>
      <c r="AC20" s="156">
        <f t="shared" si="1"/>
        <v>1</v>
      </c>
      <c r="AD20" s="156">
        <f t="shared" si="2"/>
        <v>607.5</v>
      </c>
    </row>
    <row r="21" spans="1:30" s="48" customFormat="1" ht="45" x14ac:dyDescent="0.25">
      <c r="A21" s="153">
        <v>11</v>
      </c>
      <c r="B21" s="153" t="s">
        <v>170</v>
      </c>
      <c r="C21" s="153" t="s">
        <v>143</v>
      </c>
      <c r="D21" s="153" t="s">
        <v>252</v>
      </c>
      <c r="E21" s="153" t="s">
        <v>159</v>
      </c>
      <c r="F21" s="154" t="s">
        <v>345</v>
      </c>
      <c r="G21" s="154" t="s">
        <v>347</v>
      </c>
      <c r="H21" s="153" t="s">
        <v>119</v>
      </c>
      <c r="I21" s="153">
        <v>0.83333333343034599</v>
      </c>
      <c r="J21" s="153" t="s">
        <v>253</v>
      </c>
      <c r="K21" s="153">
        <v>0</v>
      </c>
      <c r="L21" s="153">
        <v>0</v>
      </c>
      <c r="M21" s="153">
        <v>2</v>
      </c>
      <c r="N21" s="153">
        <v>0</v>
      </c>
      <c r="O21" s="153">
        <v>0</v>
      </c>
      <c r="P21" s="153">
        <v>2</v>
      </c>
      <c r="Q21" s="153">
        <v>0</v>
      </c>
      <c r="R21" s="153">
        <v>0</v>
      </c>
      <c r="S21" s="153">
        <v>2</v>
      </c>
      <c r="T21" s="153">
        <v>0</v>
      </c>
      <c r="U21" s="153">
        <v>0</v>
      </c>
      <c r="V21" s="153">
        <v>1770</v>
      </c>
      <c r="W21" s="153"/>
      <c r="X21" s="153"/>
      <c r="Y21" s="153"/>
      <c r="Z21" s="153"/>
      <c r="AA21" s="153">
        <v>1</v>
      </c>
      <c r="AB21" s="155">
        <f t="shared" si="0"/>
        <v>1.666666666860692</v>
      </c>
      <c r="AC21" s="156">
        <f t="shared" si="1"/>
        <v>2</v>
      </c>
      <c r="AD21" s="156">
        <f t="shared" si="2"/>
        <v>1475.0000001717124</v>
      </c>
    </row>
    <row r="22" spans="1:30" s="48" customFormat="1" ht="45" x14ac:dyDescent="0.25">
      <c r="A22" s="153">
        <v>12</v>
      </c>
      <c r="B22" s="153" t="s">
        <v>173</v>
      </c>
      <c r="C22" s="153" t="s">
        <v>143</v>
      </c>
      <c r="D22" s="153" t="s">
        <v>271</v>
      </c>
      <c r="E22" s="153" t="s">
        <v>159</v>
      </c>
      <c r="F22" s="154" t="s">
        <v>348</v>
      </c>
      <c r="G22" s="154" t="s">
        <v>349</v>
      </c>
      <c r="H22" s="153" t="s">
        <v>119</v>
      </c>
      <c r="I22" s="153">
        <v>1.4333333332906499</v>
      </c>
      <c r="J22" s="153" t="s">
        <v>272</v>
      </c>
      <c r="K22" s="153">
        <v>0</v>
      </c>
      <c r="L22" s="153">
        <v>0</v>
      </c>
      <c r="M22" s="153">
        <v>1</v>
      </c>
      <c r="N22" s="153">
        <v>0</v>
      </c>
      <c r="O22" s="153">
        <v>0</v>
      </c>
      <c r="P22" s="153">
        <v>1</v>
      </c>
      <c r="Q22" s="153">
        <v>0</v>
      </c>
      <c r="R22" s="153">
        <v>0</v>
      </c>
      <c r="S22" s="153">
        <v>1</v>
      </c>
      <c r="T22" s="153">
        <v>0</v>
      </c>
      <c r="U22" s="153">
        <v>0</v>
      </c>
      <c r="V22" s="153">
        <v>580</v>
      </c>
      <c r="W22" s="153"/>
      <c r="X22" s="153"/>
      <c r="Y22" s="153"/>
      <c r="Z22" s="153"/>
      <c r="AA22" s="153">
        <v>1</v>
      </c>
      <c r="AB22" s="155">
        <f t="shared" si="0"/>
        <v>1.4333333332906499</v>
      </c>
      <c r="AC22" s="156">
        <f t="shared" si="1"/>
        <v>1</v>
      </c>
      <c r="AD22" s="156">
        <f t="shared" si="2"/>
        <v>831.33333330857693</v>
      </c>
    </row>
    <row r="23" spans="1:30" s="48" customFormat="1" ht="45" x14ac:dyDescent="0.25">
      <c r="A23" s="153">
        <v>13</v>
      </c>
      <c r="B23" s="153" t="s">
        <v>174</v>
      </c>
      <c r="C23" s="153" t="s">
        <v>143</v>
      </c>
      <c r="D23" s="153" t="s">
        <v>350</v>
      </c>
      <c r="E23" s="153" t="s">
        <v>159</v>
      </c>
      <c r="F23" s="154" t="s">
        <v>351</v>
      </c>
      <c r="G23" s="154" t="s">
        <v>352</v>
      </c>
      <c r="H23" s="153" t="s">
        <v>119</v>
      </c>
      <c r="I23" s="153">
        <v>4.2000000000698501</v>
      </c>
      <c r="J23" s="153" t="s">
        <v>353</v>
      </c>
      <c r="K23" s="153">
        <v>0</v>
      </c>
      <c r="L23" s="153">
        <v>0</v>
      </c>
      <c r="M23" s="153">
        <v>5</v>
      </c>
      <c r="N23" s="153">
        <v>0</v>
      </c>
      <c r="O23" s="153">
        <v>0</v>
      </c>
      <c r="P23" s="153">
        <v>5</v>
      </c>
      <c r="Q23" s="153">
        <v>0</v>
      </c>
      <c r="R23" s="153">
        <v>0</v>
      </c>
      <c r="S23" s="153">
        <v>5</v>
      </c>
      <c r="T23" s="153">
        <v>0</v>
      </c>
      <c r="U23" s="153">
        <v>0</v>
      </c>
      <c r="V23" s="153">
        <v>160</v>
      </c>
      <c r="W23" s="153"/>
      <c r="X23" s="153"/>
      <c r="Y23" s="153"/>
      <c r="Z23" s="153"/>
      <c r="AA23" s="153">
        <v>1</v>
      </c>
      <c r="AB23" s="155">
        <f t="shared" si="0"/>
        <v>21.00000000034925</v>
      </c>
      <c r="AC23" s="156">
        <f t="shared" si="1"/>
        <v>5</v>
      </c>
      <c r="AD23" s="156">
        <f t="shared" si="2"/>
        <v>672.00000001117598</v>
      </c>
    </row>
    <row r="24" spans="1:30" s="48" customFormat="1" ht="45" x14ac:dyDescent="0.25">
      <c r="A24" s="153">
        <v>14</v>
      </c>
      <c r="B24" s="153" t="s">
        <v>174</v>
      </c>
      <c r="C24" s="153" t="s">
        <v>143</v>
      </c>
      <c r="D24" s="153" t="s">
        <v>354</v>
      </c>
      <c r="E24" s="153" t="s">
        <v>159</v>
      </c>
      <c r="F24" s="154" t="s">
        <v>355</v>
      </c>
      <c r="G24" s="154" t="s">
        <v>356</v>
      </c>
      <c r="H24" s="153" t="s">
        <v>119</v>
      </c>
      <c r="I24" s="153">
        <v>4.6999999999534303</v>
      </c>
      <c r="J24" s="153" t="s">
        <v>357</v>
      </c>
      <c r="K24" s="153">
        <v>0</v>
      </c>
      <c r="L24" s="153">
        <v>0</v>
      </c>
      <c r="M24" s="153">
        <v>1</v>
      </c>
      <c r="N24" s="153">
        <v>0</v>
      </c>
      <c r="O24" s="153">
        <v>0</v>
      </c>
      <c r="P24" s="153">
        <v>1</v>
      </c>
      <c r="Q24" s="153">
        <v>0</v>
      </c>
      <c r="R24" s="153">
        <v>0</v>
      </c>
      <c r="S24" s="153">
        <v>1</v>
      </c>
      <c r="T24" s="153">
        <v>0</v>
      </c>
      <c r="U24" s="153">
        <v>0</v>
      </c>
      <c r="V24" s="153">
        <v>570</v>
      </c>
      <c r="W24" s="153"/>
      <c r="X24" s="153"/>
      <c r="Y24" s="153"/>
      <c r="Z24" s="153"/>
      <c r="AA24" s="153">
        <v>1</v>
      </c>
      <c r="AB24" s="155">
        <f t="shared" si="0"/>
        <v>4.6999999999534303</v>
      </c>
      <c r="AC24" s="156">
        <f t="shared" si="1"/>
        <v>1</v>
      </c>
      <c r="AD24" s="156">
        <f t="shared" si="2"/>
        <v>2678.9999999734555</v>
      </c>
    </row>
    <row r="25" spans="1:30" s="48" customFormat="1" ht="45" x14ac:dyDescent="0.25">
      <c r="A25" s="153">
        <v>15</v>
      </c>
      <c r="B25" s="153" t="s">
        <v>173</v>
      </c>
      <c r="C25" s="153" t="s">
        <v>143</v>
      </c>
      <c r="D25" s="153" t="s">
        <v>358</v>
      </c>
      <c r="E25" s="153" t="s">
        <v>159</v>
      </c>
      <c r="F25" s="154" t="s">
        <v>359</v>
      </c>
      <c r="G25" s="154" t="s">
        <v>360</v>
      </c>
      <c r="H25" s="153" t="s">
        <v>119</v>
      </c>
      <c r="I25" s="153">
        <v>1.45000000001164</v>
      </c>
      <c r="J25" s="153" t="s">
        <v>361</v>
      </c>
      <c r="K25" s="153">
        <v>0</v>
      </c>
      <c r="L25" s="153">
        <v>0</v>
      </c>
      <c r="M25" s="153">
        <v>1</v>
      </c>
      <c r="N25" s="153">
        <v>0</v>
      </c>
      <c r="O25" s="153">
        <v>0</v>
      </c>
      <c r="P25" s="153">
        <v>1</v>
      </c>
      <c r="Q25" s="153">
        <v>0</v>
      </c>
      <c r="R25" s="153">
        <v>0</v>
      </c>
      <c r="S25" s="153">
        <v>1</v>
      </c>
      <c r="T25" s="153">
        <v>0</v>
      </c>
      <c r="U25" s="153">
        <v>0</v>
      </c>
      <c r="V25" s="153">
        <v>170</v>
      </c>
      <c r="W25" s="153"/>
      <c r="X25" s="153"/>
      <c r="Y25" s="153"/>
      <c r="Z25" s="153"/>
      <c r="AA25" s="153">
        <v>1</v>
      </c>
      <c r="AB25" s="155">
        <f t="shared" si="0"/>
        <v>1.45000000001164</v>
      </c>
      <c r="AC25" s="156">
        <f t="shared" si="1"/>
        <v>1</v>
      </c>
      <c r="AD25" s="156">
        <f t="shared" si="2"/>
        <v>246.5000000019788</v>
      </c>
    </row>
    <row r="26" spans="1:30" s="48" customFormat="1" ht="45" x14ac:dyDescent="0.25">
      <c r="A26" s="153">
        <v>16</v>
      </c>
      <c r="B26" s="153" t="s">
        <v>174</v>
      </c>
      <c r="C26" s="153" t="s">
        <v>143</v>
      </c>
      <c r="D26" s="153" t="s">
        <v>362</v>
      </c>
      <c r="E26" s="153" t="s">
        <v>159</v>
      </c>
      <c r="F26" s="154" t="s">
        <v>363</v>
      </c>
      <c r="G26" s="154" t="s">
        <v>364</v>
      </c>
      <c r="H26" s="153" t="s">
        <v>119</v>
      </c>
      <c r="I26" s="153">
        <v>5.6333333331858704</v>
      </c>
      <c r="J26" s="153" t="s">
        <v>365</v>
      </c>
      <c r="K26" s="153">
        <v>0</v>
      </c>
      <c r="L26" s="153">
        <v>0</v>
      </c>
      <c r="M26" s="153">
        <v>1</v>
      </c>
      <c r="N26" s="153">
        <v>0</v>
      </c>
      <c r="O26" s="153">
        <v>0</v>
      </c>
      <c r="P26" s="153">
        <v>1</v>
      </c>
      <c r="Q26" s="153">
        <v>0</v>
      </c>
      <c r="R26" s="153">
        <v>0</v>
      </c>
      <c r="S26" s="153">
        <v>1</v>
      </c>
      <c r="T26" s="153">
        <v>0</v>
      </c>
      <c r="U26" s="153">
        <v>0</v>
      </c>
      <c r="V26" s="153">
        <v>350</v>
      </c>
      <c r="W26" s="153"/>
      <c r="X26" s="153"/>
      <c r="Y26" s="153"/>
      <c r="Z26" s="153"/>
      <c r="AA26" s="153">
        <v>1</v>
      </c>
      <c r="AB26" s="155">
        <f t="shared" si="0"/>
        <v>5.6333333331858704</v>
      </c>
      <c r="AC26" s="156">
        <f t="shared" si="1"/>
        <v>1</v>
      </c>
      <c r="AD26" s="156">
        <f t="shared" si="2"/>
        <v>1971.6666666150547</v>
      </c>
    </row>
    <row r="27" spans="1:30" s="48" customFormat="1" ht="45" x14ac:dyDescent="0.25">
      <c r="A27" s="153">
        <v>17</v>
      </c>
      <c r="B27" s="153" t="s">
        <v>174</v>
      </c>
      <c r="C27" s="153" t="s">
        <v>143</v>
      </c>
      <c r="D27" s="153" t="s">
        <v>366</v>
      </c>
      <c r="E27" s="153" t="s">
        <v>159</v>
      </c>
      <c r="F27" s="154" t="s">
        <v>367</v>
      </c>
      <c r="G27" s="154" t="s">
        <v>364</v>
      </c>
      <c r="H27" s="153" t="s">
        <v>119</v>
      </c>
      <c r="I27" s="153">
        <v>2.5999999999185102</v>
      </c>
      <c r="J27" s="153" t="s">
        <v>368</v>
      </c>
      <c r="K27" s="153">
        <v>0</v>
      </c>
      <c r="L27" s="153">
        <v>0</v>
      </c>
      <c r="M27" s="153">
        <v>1</v>
      </c>
      <c r="N27" s="153">
        <v>0</v>
      </c>
      <c r="O27" s="153">
        <v>0</v>
      </c>
      <c r="P27" s="153">
        <v>1</v>
      </c>
      <c r="Q27" s="153">
        <v>0</v>
      </c>
      <c r="R27" s="153">
        <v>0</v>
      </c>
      <c r="S27" s="153">
        <v>1</v>
      </c>
      <c r="T27" s="153">
        <v>0</v>
      </c>
      <c r="U27" s="153">
        <v>0</v>
      </c>
      <c r="V27" s="153">
        <v>90</v>
      </c>
      <c r="W27" s="153"/>
      <c r="X27" s="153"/>
      <c r="Y27" s="153"/>
      <c r="Z27" s="153"/>
      <c r="AA27" s="153">
        <v>1</v>
      </c>
      <c r="AB27" s="155">
        <f t="shared" si="0"/>
        <v>2.5999999999185102</v>
      </c>
      <c r="AC27" s="156">
        <f t="shared" si="1"/>
        <v>1</v>
      </c>
      <c r="AD27" s="156">
        <f t="shared" si="2"/>
        <v>233.99999999266592</v>
      </c>
    </row>
    <row r="28" spans="1:30" s="48" customFormat="1" ht="45" x14ac:dyDescent="0.25">
      <c r="A28" s="153">
        <v>18</v>
      </c>
      <c r="B28" s="153" t="s">
        <v>173</v>
      </c>
      <c r="C28" s="153" t="s">
        <v>143</v>
      </c>
      <c r="D28" s="153" t="s">
        <v>283</v>
      </c>
      <c r="E28" s="153" t="s">
        <v>159</v>
      </c>
      <c r="F28" s="154" t="s">
        <v>369</v>
      </c>
      <c r="G28" s="154" t="s">
        <v>369</v>
      </c>
      <c r="H28" s="153" t="s">
        <v>120</v>
      </c>
      <c r="I28" s="153">
        <v>0</v>
      </c>
      <c r="J28" s="153" t="s">
        <v>284</v>
      </c>
      <c r="K28" s="153">
        <v>0</v>
      </c>
      <c r="L28" s="153">
        <v>0</v>
      </c>
      <c r="M28" s="153">
        <v>3</v>
      </c>
      <c r="N28" s="153">
        <v>0</v>
      </c>
      <c r="O28" s="153">
        <v>0</v>
      </c>
      <c r="P28" s="153">
        <v>3</v>
      </c>
      <c r="Q28" s="153">
        <v>0</v>
      </c>
      <c r="R28" s="153">
        <v>0</v>
      </c>
      <c r="S28" s="153">
        <v>3</v>
      </c>
      <c r="T28" s="153">
        <v>0</v>
      </c>
      <c r="U28" s="153">
        <v>0</v>
      </c>
      <c r="V28" s="153">
        <v>2100</v>
      </c>
      <c r="W28" s="153"/>
      <c r="X28" s="153" t="s">
        <v>370</v>
      </c>
      <c r="Y28" s="153" t="s">
        <v>245</v>
      </c>
      <c r="Z28" s="153" t="s">
        <v>146</v>
      </c>
      <c r="AA28" s="153">
        <v>0</v>
      </c>
      <c r="AB28" s="155">
        <f t="shared" si="0"/>
        <v>0</v>
      </c>
      <c r="AC28" s="156">
        <f t="shared" si="1"/>
        <v>0</v>
      </c>
      <c r="AD28" s="156">
        <f t="shared" si="2"/>
        <v>0</v>
      </c>
    </row>
    <row r="29" spans="1:30" s="48" customFormat="1" ht="45" x14ac:dyDescent="0.25">
      <c r="A29" s="153">
        <v>19</v>
      </c>
      <c r="B29" s="153" t="s">
        <v>174</v>
      </c>
      <c r="C29" s="153" t="s">
        <v>143</v>
      </c>
      <c r="D29" s="153" t="s">
        <v>371</v>
      </c>
      <c r="E29" s="153" t="s">
        <v>159</v>
      </c>
      <c r="F29" s="154" t="s">
        <v>372</v>
      </c>
      <c r="G29" s="154" t="s">
        <v>373</v>
      </c>
      <c r="H29" s="153" t="s">
        <v>119</v>
      </c>
      <c r="I29" s="153">
        <v>0.14999999996507499</v>
      </c>
      <c r="J29" s="153" t="s">
        <v>374</v>
      </c>
      <c r="K29" s="153">
        <v>0</v>
      </c>
      <c r="L29" s="153">
        <v>0</v>
      </c>
      <c r="M29" s="153">
        <v>5</v>
      </c>
      <c r="N29" s="153">
        <v>0</v>
      </c>
      <c r="O29" s="153">
        <v>0</v>
      </c>
      <c r="P29" s="153">
        <v>5</v>
      </c>
      <c r="Q29" s="153">
        <v>0</v>
      </c>
      <c r="R29" s="153">
        <v>0</v>
      </c>
      <c r="S29" s="153">
        <v>4</v>
      </c>
      <c r="T29" s="153">
        <v>1</v>
      </c>
      <c r="U29" s="153">
        <v>0</v>
      </c>
      <c r="V29" s="153">
        <v>580</v>
      </c>
      <c r="W29" s="153"/>
      <c r="X29" s="153"/>
      <c r="Y29" s="153"/>
      <c r="Z29" s="153"/>
      <c r="AA29" s="153">
        <v>1</v>
      </c>
      <c r="AB29" s="155">
        <f t="shared" si="0"/>
        <v>0.74999999982537491</v>
      </c>
      <c r="AC29" s="156">
        <f t="shared" si="1"/>
        <v>5</v>
      </c>
      <c r="AD29" s="156">
        <f t="shared" si="2"/>
        <v>86.999999979743492</v>
      </c>
    </row>
    <row r="30" spans="1:30" s="48" customFormat="1" ht="75" x14ac:dyDescent="0.25">
      <c r="A30" s="153">
        <v>20</v>
      </c>
      <c r="B30" s="153" t="s">
        <v>170</v>
      </c>
      <c r="C30" s="153" t="s">
        <v>243</v>
      </c>
      <c r="D30" s="153" t="s">
        <v>375</v>
      </c>
      <c r="E30" s="153" t="s">
        <v>149</v>
      </c>
      <c r="F30" s="154" t="s">
        <v>376</v>
      </c>
      <c r="G30" s="154" t="s">
        <v>376</v>
      </c>
      <c r="H30" s="153" t="s">
        <v>120</v>
      </c>
      <c r="I30" s="153">
        <v>0</v>
      </c>
      <c r="J30" s="153" t="s">
        <v>377</v>
      </c>
      <c r="K30" s="153">
        <v>0</v>
      </c>
      <c r="L30" s="153">
        <v>0</v>
      </c>
      <c r="M30" s="153">
        <v>4</v>
      </c>
      <c r="N30" s="153">
        <v>0</v>
      </c>
      <c r="O30" s="153">
        <v>0</v>
      </c>
      <c r="P30" s="153">
        <v>4</v>
      </c>
      <c r="Q30" s="153">
        <v>0</v>
      </c>
      <c r="R30" s="153">
        <v>0</v>
      </c>
      <c r="S30" s="153">
        <v>4</v>
      </c>
      <c r="T30" s="153">
        <v>0</v>
      </c>
      <c r="U30" s="153">
        <v>0</v>
      </c>
      <c r="V30" s="153">
        <v>2500</v>
      </c>
      <c r="W30" s="153"/>
      <c r="X30" s="153" t="s">
        <v>378</v>
      </c>
      <c r="Y30" s="153" t="s">
        <v>379</v>
      </c>
      <c r="Z30" s="153" t="s">
        <v>380</v>
      </c>
      <c r="AA30" s="153">
        <v>0</v>
      </c>
      <c r="AB30" s="155">
        <f t="shared" si="0"/>
        <v>0</v>
      </c>
      <c r="AC30" s="156">
        <f t="shared" si="1"/>
        <v>0</v>
      </c>
      <c r="AD30" s="156">
        <f t="shared" si="2"/>
        <v>0</v>
      </c>
    </row>
    <row r="31" spans="1:30" s="48" customFormat="1" ht="45" x14ac:dyDescent="0.25">
      <c r="A31" s="153">
        <v>21</v>
      </c>
      <c r="B31" s="153" t="s">
        <v>173</v>
      </c>
      <c r="C31" s="153" t="s">
        <v>143</v>
      </c>
      <c r="D31" s="153" t="s">
        <v>381</v>
      </c>
      <c r="E31" s="153" t="s">
        <v>159</v>
      </c>
      <c r="F31" s="154" t="s">
        <v>382</v>
      </c>
      <c r="G31" s="154" t="s">
        <v>383</v>
      </c>
      <c r="H31" s="153" t="s">
        <v>119</v>
      </c>
      <c r="I31" s="153">
        <v>3.3833333333605</v>
      </c>
      <c r="J31" s="153" t="s">
        <v>384</v>
      </c>
      <c r="K31" s="153">
        <v>0</v>
      </c>
      <c r="L31" s="153">
        <v>0</v>
      </c>
      <c r="M31" s="153">
        <v>2</v>
      </c>
      <c r="N31" s="153">
        <v>0</v>
      </c>
      <c r="O31" s="153">
        <v>0</v>
      </c>
      <c r="P31" s="153">
        <v>2</v>
      </c>
      <c r="Q31" s="153">
        <v>0</v>
      </c>
      <c r="R31" s="153">
        <v>0</v>
      </c>
      <c r="S31" s="153">
        <v>2</v>
      </c>
      <c r="T31" s="153">
        <v>0</v>
      </c>
      <c r="U31" s="153">
        <v>0</v>
      </c>
      <c r="V31" s="153">
        <v>320</v>
      </c>
      <c r="W31" s="153"/>
      <c r="X31" s="153"/>
      <c r="Y31" s="153"/>
      <c r="Z31" s="153"/>
      <c r="AA31" s="153">
        <v>1</v>
      </c>
      <c r="AB31" s="155">
        <f t="shared" si="0"/>
        <v>6.766666666721</v>
      </c>
      <c r="AC31" s="156">
        <f t="shared" si="1"/>
        <v>2</v>
      </c>
      <c r="AD31" s="156">
        <f t="shared" si="2"/>
        <v>1082.6666666753599</v>
      </c>
    </row>
    <row r="32" spans="1:30" s="48" customFormat="1" ht="45" x14ac:dyDescent="0.25">
      <c r="A32" s="153">
        <v>22</v>
      </c>
      <c r="B32" s="153" t="s">
        <v>173</v>
      </c>
      <c r="C32" s="153" t="s">
        <v>143</v>
      </c>
      <c r="D32" s="153" t="s">
        <v>385</v>
      </c>
      <c r="E32" s="153" t="s">
        <v>159</v>
      </c>
      <c r="F32" s="154" t="s">
        <v>386</v>
      </c>
      <c r="G32" s="154" t="s">
        <v>387</v>
      </c>
      <c r="H32" s="153" t="s">
        <v>119</v>
      </c>
      <c r="I32" s="153">
        <v>2.0500000000465701</v>
      </c>
      <c r="J32" s="153" t="s">
        <v>388</v>
      </c>
      <c r="K32" s="153">
        <v>0</v>
      </c>
      <c r="L32" s="153">
        <v>0</v>
      </c>
      <c r="M32" s="153">
        <v>2</v>
      </c>
      <c r="N32" s="153">
        <v>0</v>
      </c>
      <c r="O32" s="153">
        <v>0</v>
      </c>
      <c r="P32" s="153">
        <v>2</v>
      </c>
      <c r="Q32" s="153">
        <v>0</v>
      </c>
      <c r="R32" s="153">
        <v>0</v>
      </c>
      <c r="S32" s="153">
        <v>2</v>
      </c>
      <c r="T32" s="153">
        <v>0</v>
      </c>
      <c r="U32" s="153">
        <v>0</v>
      </c>
      <c r="V32" s="153">
        <v>50</v>
      </c>
      <c r="W32" s="153"/>
      <c r="X32" s="153"/>
      <c r="Y32" s="153"/>
      <c r="Z32" s="153"/>
      <c r="AA32" s="153">
        <v>1</v>
      </c>
      <c r="AB32" s="155">
        <f t="shared" si="0"/>
        <v>4.1000000000931403</v>
      </c>
      <c r="AC32" s="156">
        <f t="shared" si="1"/>
        <v>2</v>
      </c>
      <c r="AD32" s="156">
        <f t="shared" si="2"/>
        <v>102.50000000232851</v>
      </c>
    </row>
    <row r="33" spans="1:30" s="48" customFormat="1" ht="45" x14ac:dyDescent="0.25">
      <c r="A33" s="153">
        <v>23</v>
      </c>
      <c r="B33" s="153" t="s">
        <v>171</v>
      </c>
      <c r="C33" s="153" t="s">
        <v>143</v>
      </c>
      <c r="D33" s="153" t="s">
        <v>389</v>
      </c>
      <c r="E33" s="153" t="s">
        <v>159</v>
      </c>
      <c r="F33" s="154" t="s">
        <v>390</v>
      </c>
      <c r="G33" s="154" t="s">
        <v>391</v>
      </c>
      <c r="H33" s="153" t="s">
        <v>119</v>
      </c>
      <c r="I33" s="153">
        <v>1.6166666666977101</v>
      </c>
      <c r="J33" s="153" t="s">
        <v>248</v>
      </c>
      <c r="K33" s="153">
        <v>0</v>
      </c>
      <c r="L33" s="153">
        <v>0</v>
      </c>
      <c r="M33" s="153">
        <v>1</v>
      </c>
      <c r="N33" s="153">
        <v>0</v>
      </c>
      <c r="O33" s="153">
        <v>0</v>
      </c>
      <c r="P33" s="153">
        <v>1</v>
      </c>
      <c r="Q33" s="153">
        <v>0</v>
      </c>
      <c r="R33" s="153">
        <v>0</v>
      </c>
      <c r="S33" s="153">
        <v>1</v>
      </c>
      <c r="T33" s="153">
        <v>0</v>
      </c>
      <c r="U33" s="153">
        <v>0</v>
      </c>
      <c r="V33" s="153">
        <v>740</v>
      </c>
      <c r="W33" s="153"/>
      <c r="X33" s="153"/>
      <c r="Y33" s="153"/>
      <c r="Z33" s="153"/>
      <c r="AA33" s="153">
        <v>1</v>
      </c>
      <c r="AB33" s="155">
        <f t="shared" si="0"/>
        <v>1.6166666666977101</v>
      </c>
      <c r="AC33" s="156">
        <f t="shared" si="1"/>
        <v>1</v>
      </c>
      <c r="AD33" s="156">
        <f t="shared" si="2"/>
        <v>1196.3333333563055</v>
      </c>
    </row>
    <row r="34" spans="1:30" s="48" customFormat="1" ht="45" x14ac:dyDescent="0.25">
      <c r="A34" s="153">
        <v>24</v>
      </c>
      <c r="B34" s="153" t="s">
        <v>173</v>
      </c>
      <c r="C34" s="153" t="s">
        <v>143</v>
      </c>
      <c r="D34" s="153" t="s">
        <v>392</v>
      </c>
      <c r="E34" s="153" t="s">
        <v>159</v>
      </c>
      <c r="F34" s="154" t="s">
        <v>393</v>
      </c>
      <c r="G34" s="154" t="s">
        <v>394</v>
      </c>
      <c r="H34" s="153" t="s">
        <v>119</v>
      </c>
      <c r="I34" s="153">
        <v>1.6333333334186999</v>
      </c>
      <c r="J34" s="153" t="s">
        <v>395</v>
      </c>
      <c r="K34" s="153">
        <v>0</v>
      </c>
      <c r="L34" s="153">
        <v>0</v>
      </c>
      <c r="M34" s="153">
        <v>1</v>
      </c>
      <c r="N34" s="153">
        <v>0</v>
      </c>
      <c r="O34" s="153">
        <v>0</v>
      </c>
      <c r="P34" s="153">
        <v>1</v>
      </c>
      <c r="Q34" s="153">
        <v>0</v>
      </c>
      <c r="R34" s="153">
        <v>0</v>
      </c>
      <c r="S34" s="153">
        <v>1</v>
      </c>
      <c r="T34" s="153">
        <v>0</v>
      </c>
      <c r="U34" s="153">
        <v>0</v>
      </c>
      <c r="V34" s="153">
        <v>920</v>
      </c>
      <c r="W34" s="153"/>
      <c r="X34" s="153"/>
      <c r="Y34" s="153"/>
      <c r="Z34" s="153"/>
      <c r="AA34" s="153">
        <v>1</v>
      </c>
      <c r="AB34" s="155">
        <f t="shared" si="0"/>
        <v>1.6333333334186999</v>
      </c>
      <c r="AC34" s="156">
        <f t="shared" si="1"/>
        <v>1</v>
      </c>
      <c r="AD34" s="156">
        <f t="shared" si="2"/>
        <v>1502.6666667452039</v>
      </c>
    </row>
    <row r="35" spans="1:30" s="48" customFormat="1" ht="45" x14ac:dyDescent="0.25">
      <c r="A35" s="153">
        <v>25</v>
      </c>
      <c r="B35" s="153" t="s">
        <v>173</v>
      </c>
      <c r="C35" s="153" t="s">
        <v>143</v>
      </c>
      <c r="D35" s="153" t="s">
        <v>396</v>
      </c>
      <c r="E35" s="153" t="s">
        <v>159</v>
      </c>
      <c r="F35" s="154" t="s">
        <v>397</v>
      </c>
      <c r="G35" s="154" t="s">
        <v>397</v>
      </c>
      <c r="H35" s="153" t="s">
        <v>120</v>
      </c>
      <c r="I35" s="153">
        <v>0</v>
      </c>
      <c r="J35" s="153" t="s">
        <v>398</v>
      </c>
      <c r="K35" s="153">
        <v>0</v>
      </c>
      <c r="L35" s="153">
        <v>0</v>
      </c>
      <c r="M35" s="153">
        <v>1</v>
      </c>
      <c r="N35" s="153">
        <v>0</v>
      </c>
      <c r="O35" s="153">
        <v>0</v>
      </c>
      <c r="P35" s="153">
        <v>1</v>
      </c>
      <c r="Q35" s="153">
        <v>0</v>
      </c>
      <c r="R35" s="153">
        <v>0</v>
      </c>
      <c r="S35" s="153">
        <v>1</v>
      </c>
      <c r="T35" s="153">
        <v>0</v>
      </c>
      <c r="U35" s="153">
        <v>0</v>
      </c>
      <c r="V35" s="153">
        <v>700</v>
      </c>
      <c r="W35" s="153"/>
      <c r="X35" s="153" t="s">
        <v>399</v>
      </c>
      <c r="Y35" s="153" t="s">
        <v>161</v>
      </c>
      <c r="Z35" s="153" t="s">
        <v>146</v>
      </c>
      <c r="AA35" s="153">
        <v>0</v>
      </c>
      <c r="AB35" s="155">
        <f t="shared" si="0"/>
        <v>0</v>
      </c>
      <c r="AC35" s="156">
        <f t="shared" si="1"/>
        <v>0</v>
      </c>
      <c r="AD35" s="156">
        <f t="shared" si="2"/>
        <v>0</v>
      </c>
    </row>
    <row r="36" spans="1:30" s="48" customFormat="1" ht="45" x14ac:dyDescent="0.25">
      <c r="A36" s="153">
        <v>26</v>
      </c>
      <c r="B36" s="153" t="s">
        <v>172</v>
      </c>
      <c r="C36" s="153" t="s">
        <v>143</v>
      </c>
      <c r="D36" s="153" t="s">
        <v>320</v>
      </c>
      <c r="E36" s="153" t="s">
        <v>159</v>
      </c>
      <c r="F36" s="154" t="s">
        <v>400</v>
      </c>
      <c r="G36" s="154" t="s">
        <v>401</v>
      </c>
      <c r="H36" s="153" t="s">
        <v>119</v>
      </c>
      <c r="I36" s="153">
        <v>3.75</v>
      </c>
      <c r="J36" s="153" t="s">
        <v>321</v>
      </c>
      <c r="K36" s="153">
        <v>0</v>
      </c>
      <c r="L36" s="153">
        <v>0</v>
      </c>
      <c r="M36" s="153">
        <v>2</v>
      </c>
      <c r="N36" s="153">
        <v>0</v>
      </c>
      <c r="O36" s="153">
        <v>0</v>
      </c>
      <c r="P36" s="153">
        <v>2</v>
      </c>
      <c r="Q36" s="153">
        <v>0</v>
      </c>
      <c r="R36" s="153">
        <v>0</v>
      </c>
      <c r="S36" s="153">
        <v>2</v>
      </c>
      <c r="T36" s="153">
        <v>0</v>
      </c>
      <c r="U36" s="153">
        <v>0</v>
      </c>
      <c r="V36" s="153">
        <v>540</v>
      </c>
      <c r="W36" s="153"/>
      <c r="X36" s="153"/>
      <c r="Y36" s="153"/>
      <c r="Z36" s="153"/>
      <c r="AA36" s="153">
        <v>1</v>
      </c>
      <c r="AB36" s="155">
        <f t="shared" si="0"/>
        <v>7.5</v>
      </c>
      <c r="AC36" s="156">
        <f t="shared" si="1"/>
        <v>2</v>
      </c>
      <c r="AD36" s="156">
        <f t="shared" si="2"/>
        <v>2025</v>
      </c>
    </row>
    <row r="37" spans="1:30" s="48" customFormat="1" ht="45" x14ac:dyDescent="0.25">
      <c r="A37" s="153">
        <v>27</v>
      </c>
      <c r="B37" s="153" t="s">
        <v>170</v>
      </c>
      <c r="C37" s="153" t="s">
        <v>143</v>
      </c>
      <c r="D37" s="153" t="s">
        <v>402</v>
      </c>
      <c r="E37" s="153" t="s">
        <v>159</v>
      </c>
      <c r="F37" s="154" t="s">
        <v>403</v>
      </c>
      <c r="G37" s="154" t="s">
        <v>404</v>
      </c>
      <c r="H37" s="153" t="s">
        <v>119</v>
      </c>
      <c r="I37" s="153">
        <v>4.5833333332557196</v>
      </c>
      <c r="J37" s="153" t="s">
        <v>405</v>
      </c>
      <c r="K37" s="153">
        <v>0</v>
      </c>
      <c r="L37" s="153">
        <v>0</v>
      </c>
      <c r="M37" s="153">
        <v>1</v>
      </c>
      <c r="N37" s="153">
        <v>0</v>
      </c>
      <c r="O37" s="153">
        <v>0</v>
      </c>
      <c r="P37" s="153">
        <v>1</v>
      </c>
      <c r="Q37" s="153">
        <v>0</v>
      </c>
      <c r="R37" s="153">
        <v>0</v>
      </c>
      <c r="S37" s="153">
        <v>1</v>
      </c>
      <c r="T37" s="153">
        <v>0</v>
      </c>
      <c r="U37" s="153">
        <v>0</v>
      </c>
      <c r="V37" s="153">
        <v>620</v>
      </c>
      <c r="W37" s="153"/>
      <c r="X37" s="153"/>
      <c r="Y37" s="153"/>
      <c r="Z37" s="153"/>
      <c r="AA37" s="153">
        <v>1</v>
      </c>
      <c r="AB37" s="155">
        <f t="shared" si="0"/>
        <v>4.5833333332557196</v>
      </c>
      <c r="AC37" s="156">
        <f t="shared" si="1"/>
        <v>1</v>
      </c>
      <c r="AD37" s="156">
        <f t="shared" si="2"/>
        <v>2841.6666666185461</v>
      </c>
    </row>
    <row r="38" spans="1:30" s="48" customFormat="1" ht="45" x14ac:dyDescent="0.25">
      <c r="A38" s="153">
        <v>28</v>
      </c>
      <c r="B38" s="153" t="s">
        <v>173</v>
      </c>
      <c r="C38" s="153" t="s">
        <v>143</v>
      </c>
      <c r="D38" s="153" t="s">
        <v>406</v>
      </c>
      <c r="E38" s="153" t="s">
        <v>159</v>
      </c>
      <c r="F38" s="154" t="s">
        <v>407</v>
      </c>
      <c r="G38" s="154" t="s">
        <v>408</v>
      </c>
      <c r="H38" s="153" t="s">
        <v>119</v>
      </c>
      <c r="I38" s="153">
        <v>0.68333333329064805</v>
      </c>
      <c r="J38" s="153" t="s">
        <v>409</v>
      </c>
      <c r="K38" s="153">
        <v>0</v>
      </c>
      <c r="L38" s="153">
        <v>0</v>
      </c>
      <c r="M38" s="153">
        <v>1</v>
      </c>
      <c r="N38" s="153">
        <v>0</v>
      </c>
      <c r="O38" s="153">
        <v>0</v>
      </c>
      <c r="P38" s="153">
        <v>1</v>
      </c>
      <c r="Q38" s="153">
        <v>0</v>
      </c>
      <c r="R38" s="153">
        <v>0</v>
      </c>
      <c r="S38" s="153">
        <v>1</v>
      </c>
      <c r="T38" s="153">
        <v>0</v>
      </c>
      <c r="U38" s="153">
        <v>0</v>
      </c>
      <c r="V38" s="153">
        <v>530</v>
      </c>
      <c r="W38" s="153"/>
      <c r="X38" s="153"/>
      <c r="Y38" s="153"/>
      <c r="Z38" s="153"/>
      <c r="AA38" s="153">
        <v>1</v>
      </c>
      <c r="AB38" s="155">
        <f t="shared" si="0"/>
        <v>0.68333333329064805</v>
      </c>
      <c r="AC38" s="156">
        <f t="shared" si="1"/>
        <v>1</v>
      </c>
      <c r="AD38" s="156">
        <f t="shared" si="2"/>
        <v>362.16666664404346</v>
      </c>
    </row>
    <row r="39" spans="1:30" s="48" customFormat="1" ht="45" x14ac:dyDescent="0.25">
      <c r="A39" s="153">
        <v>29</v>
      </c>
      <c r="B39" s="153" t="s">
        <v>173</v>
      </c>
      <c r="C39" s="153" t="s">
        <v>143</v>
      </c>
      <c r="D39" s="153" t="s">
        <v>410</v>
      </c>
      <c r="E39" s="153" t="s">
        <v>159</v>
      </c>
      <c r="F39" s="154" t="s">
        <v>411</v>
      </c>
      <c r="G39" s="154" t="s">
        <v>412</v>
      </c>
      <c r="H39" s="153" t="s">
        <v>119</v>
      </c>
      <c r="I39" s="153">
        <v>1.03333333338378</v>
      </c>
      <c r="J39" s="153" t="s">
        <v>413</v>
      </c>
      <c r="K39" s="153">
        <v>0</v>
      </c>
      <c r="L39" s="153">
        <v>0</v>
      </c>
      <c r="M39" s="153">
        <v>1</v>
      </c>
      <c r="N39" s="153">
        <v>0</v>
      </c>
      <c r="O39" s="153">
        <v>0</v>
      </c>
      <c r="P39" s="153">
        <v>1</v>
      </c>
      <c r="Q39" s="153">
        <v>0</v>
      </c>
      <c r="R39" s="153">
        <v>0</v>
      </c>
      <c r="S39" s="153">
        <v>1</v>
      </c>
      <c r="T39" s="153">
        <v>0</v>
      </c>
      <c r="U39" s="153">
        <v>0</v>
      </c>
      <c r="V39" s="153">
        <v>80</v>
      </c>
      <c r="W39" s="153"/>
      <c r="X39" s="153"/>
      <c r="Y39" s="153"/>
      <c r="Z39" s="153"/>
      <c r="AA39" s="153">
        <v>1</v>
      </c>
      <c r="AB39" s="155">
        <f t="shared" si="0"/>
        <v>1.03333333338378</v>
      </c>
      <c r="AC39" s="156">
        <f t="shared" si="1"/>
        <v>1</v>
      </c>
      <c r="AD39" s="156">
        <f t="shared" si="2"/>
        <v>82.666666670702398</v>
      </c>
    </row>
    <row r="40" spans="1:30" s="48" customFormat="1" ht="45" x14ac:dyDescent="0.25">
      <c r="A40" s="153">
        <v>30</v>
      </c>
      <c r="B40" s="153" t="s">
        <v>170</v>
      </c>
      <c r="C40" s="153" t="s">
        <v>143</v>
      </c>
      <c r="D40" s="153" t="s">
        <v>414</v>
      </c>
      <c r="E40" s="153" t="s">
        <v>159</v>
      </c>
      <c r="F40" s="154" t="s">
        <v>415</v>
      </c>
      <c r="G40" s="154" t="s">
        <v>416</v>
      </c>
      <c r="H40" s="153" t="s">
        <v>119</v>
      </c>
      <c r="I40" s="153">
        <v>3.7666666667209898</v>
      </c>
      <c r="J40" s="153" t="s">
        <v>417</v>
      </c>
      <c r="K40" s="153">
        <v>0</v>
      </c>
      <c r="L40" s="153">
        <v>0</v>
      </c>
      <c r="M40" s="153">
        <v>3</v>
      </c>
      <c r="N40" s="153">
        <v>0</v>
      </c>
      <c r="O40" s="153">
        <v>1</v>
      </c>
      <c r="P40" s="153">
        <v>2</v>
      </c>
      <c r="Q40" s="153">
        <v>0</v>
      </c>
      <c r="R40" s="153">
        <v>0</v>
      </c>
      <c r="S40" s="153">
        <v>3</v>
      </c>
      <c r="T40" s="153">
        <v>0</v>
      </c>
      <c r="U40" s="153">
        <v>0</v>
      </c>
      <c r="V40" s="153">
        <v>100</v>
      </c>
      <c r="W40" s="153"/>
      <c r="X40" s="153"/>
      <c r="Y40" s="153"/>
      <c r="Z40" s="153"/>
      <c r="AA40" s="153">
        <v>1</v>
      </c>
      <c r="AB40" s="155">
        <f t="shared" si="0"/>
        <v>11.300000000162969</v>
      </c>
      <c r="AC40" s="156">
        <f t="shared" si="1"/>
        <v>3</v>
      </c>
      <c r="AD40" s="156">
        <f t="shared" si="2"/>
        <v>376.66666667209898</v>
      </c>
    </row>
    <row r="41" spans="1:30" s="48" customFormat="1" ht="45" x14ac:dyDescent="0.25">
      <c r="A41" s="153">
        <v>31</v>
      </c>
      <c r="B41" s="153" t="s">
        <v>170</v>
      </c>
      <c r="C41" s="153" t="s">
        <v>143</v>
      </c>
      <c r="D41" s="153" t="s">
        <v>418</v>
      </c>
      <c r="E41" s="153" t="s">
        <v>159</v>
      </c>
      <c r="F41" s="154" t="s">
        <v>419</v>
      </c>
      <c r="G41" s="154" t="s">
        <v>420</v>
      </c>
      <c r="H41" s="153" t="s">
        <v>119</v>
      </c>
      <c r="I41" s="153">
        <v>3.35000000009313</v>
      </c>
      <c r="J41" s="153" t="s">
        <v>421</v>
      </c>
      <c r="K41" s="153">
        <v>0</v>
      </c>
      <c r="L41" s="153">
        <v>0</v>
      </c>
      <c r="M41" s="153">
        <v>10</v>
      </c>
      <c r="N41" s="153">
        <v>0</v>
      </c>
      <c r="O41" s="153">
        <v>0</v>
      </c>
      <c r="P41" s="153">
        <v>10</v>
      </c>
      <c r="Q41" s="153">
        <v>0</v>
      </c>
      <c r="R41" s="153">
        <v>0</v>
      </c>
      <c r="S41" s="153">
        <v>9</v>
      </c>
      <c r="T41" s="153">
        <v>1</v>
      </c>
      <c r="U41" s="153">
        <v>0</v>
      </c>
      <c r="V41" s="153">
        <v>70</v>
      </c>
      <c r="W41" s="153"/>
      <c r="X41" s="153"/>
      <c r="Y41" s="153"/>
      <c r="Z41" s="153"/>
      <c r="AA41" s="153">
        <v>1</v>
      </c>
      <c r="AB41" s="155">
        <f t="shared" si="0"/>
        <v>33.500000000931301</v>
      </c>
      <c r="AC41" s="156">
        <f t="shared" si="1"/>
        <v>10</v>
      </c>
      <c r="AD41" s="156">
        <f t="shared" si="2"/>
        <v>234.50000000651912</v>
      </c>
    </row>
    <row r="42" spans="1:30" s="48" customFormat="1" ht="45" x14ac:dyDescent="0.25">
      <c r="A42" s="153">
        <v>32</v>
      </c>
      <c r="B42" s="153" t="s">
        <v>170</v>
      </c>
      <c r="C42" s="153" t="s">
        <v>143</v>
      </c>
      <c r="D42" s="153" t="s">
        <v>422</v>
      </c>
      <c r="E42" s="153" t="s">
        <v>159</v>
      </c>
      <c r="F42" s="154" t="s">
        <v>423</v>
      </c>
      <c r="G42" s="154" t="s">
        <v>424</v>
      </c>
      <c r="H42" s="153" t="s">
        <v>119</v>
      </c>
      <c r="I42" s="153">
        <v>2.7666666666045798</v>
      </c>
      <c r="J42" s="153" t="s">
        <v>425</v>
      </c>
      <c r="K42" s="153">
        <v>0</v>
      </c>
      <c r="L42" s="153">
        <v>0</v>
      </c>
      <c r="M42" s="153">
        <v>1</v>
      </c>
      <c r="N42" s="153">
        <v>0</v>
      </c>
      <c r="O42" s="153">
        <v>0</v>
      </c>
      <c r="P42" s="153">
        <v>1</v>
      </c>
      <c r="Q42" s="153">
        <v>0</v>
      </c>
      <c r="R42" s="153">
        <v>0</v>
      </c>
      <c r="S42" s="153">
        <v>1</v>
      </c>
      <c r="T42" s="153">
        <v>0</v>
      </c>
      <c r="U42" s="153">
        <v>0</v>
      </c>
      <c r="V42" s="153">
        <v>610</v>
      </c>
      <c r="W42" s="153"/>
      <c r="X42" s="153"/>
      <c r="Y42" s="153"/>
      <c r="Z42" s="153"/>
      <c r="AA42" s="153">
        <v>1</v>
      </c>
      <c r="AB42" s="155">
        <f t="shared" si="0"/>
        <v>2.7666666666045798</v>
      </c>
      <c r="AC42" s="156">
        <f t="shared" si="1"/>
        <v>1</v>
      </c>
      <c r="AD42" s="156">
        <f t="shared" si="2"/>
        <v>1687.6666666287938</v>
      </c>
    </row>
    <row r="43" spans="1:30" s="48" customFormat="1" ht="45" x14ac:dyDescent="0.25">
      <c r="A43" s="153">
        <v>33</v>
      </c>
      <c r="B43" s="153" t="s">
        <v>173</v>
      </c>
      <c r="C43" s="153" t="s">
        <v>143</v>
      </c>
      <c r="D43" s="153" t="s">
        <v>358</v>
      </c>
      <c r="E43" s="153" t="s">
        <v>159</v>
      </c>
      <c r="F43" s="154" t="s">
        <v>426</v>
      </c>
      <c r="G43" s="154" t="s">
        <v>424</v>
      </c>
      <c r="H43" s="153" t="s">
        <v>119</v>
      </c>
      <c r="I43" s="153">
        <v>1.4666666665580099</v>
      </c>
      <c r="J43" s="153" t="s">
        <v>361</v>
      </c>
      <c r="K43" s="153">
        <v>0</v>
      </c>
      <c r="L43" s="153">
        <v>0</v>
      </c>
      <c r="M43" s="153">
        <v>1</v>
      </c>
      <c r="N43" s="153">
        <v>0</v>
      </c>
      <c r="O43" s="153">
        <v>0</v>
      </c>
      <c r="P43" s="153">
        <v>1</v>
      </c>
      <c r="Q43" s="153">
        <v>0</v>
      </c>
      <c r="R43" s="153">
        <v>0</v>
      </c>
      <c r="S43" s="153">
        <v>1</v>
      </c>
      <c r="T43" s="153">
        <v>0</v>
      </c>
      <c r="U43" s="153">
        <v>0</v>
      </c>
      <c r="V43" s="153">
        <v>170</v>
      </c>
      <c r="W43" s="153"/>
      <c r="X43" s="153"/>
      <c r="Y43" s="153"/>
      <c r="Z43" s="153"/>
      <c r="AA43" s="153">
        <v>1</v>
      </c>
      <c r="AB43" s="155">
        <f t="shared" si="0"/>
        <v>1.4666666665580099</v>
      </c>
      <c r="AC43" s="156">
        <f t="shared" si="1"/>
        <v>1</v>
      </c>
      <c r="AD43" s="156">
        <f t="shared" si="2"/>
        <v>249.33333331486168</v>
      </c>
    </row>
    <row r="44" spans="1:30" s="48" customFormat="1" ht="45" x14ac:dyDescent="0.25">
      <c r="A44" s="153">
        <v>34</v>
      </c>
      <c r="B44" s="153" t="s">
        <v>171</v>
      </c>
      <c r="C44" s="153" t="s">
        <v>143</v>
      </c>
      <c r="D44" s="153" t="s">
        <v>151</v>
      </c>
      <c r="E44" s="153" t="s">
        <v>159</v>
      </c>
      <c r="F44" s="154" t="s">
        <v>427</v>
      </c>
      <c r="G44" s="154" t="s">
        <v>427</v>
      </c>
      <c r="H44" s="153" t="s">
        <v>120</v>
      </c>
      <c r="I44" s="153">
        <v>0</v>
      </c>
      <c r="J44" s="153" t="s">
        <v>247</v>
      </c>
      <c r="K44" s="153">
        <v>0</v>
      </c>
      <c r="L44" s="153">
        <v>0</v>
      </c>
      <c r="M44" s="153">
        <v>2</v>
      </c>
      <c r="N44" s="153">
        <v>0</v>
      </c>
      <c r="O44" s="153">
        <v>0</v>
      </c>
      <c r="P44" s="153">
        <v>2</v>
      </c>
      <c r="Q44" s="153">
        <v>0</v>
      </c>
      <c r="R44" s="153">
        <v>0</v>
      </c>
      <c r="S44" s="153">
        <v>2</v>
      </c>
      <c r="T44" s="153">
        <v>0</v>
      </c>
      <c r="U44" s="153">
        <v>0</v>
      </c>
      <c r="V44" s="153">
        <v>850</v>
      </c>
      <c r="W44" s="153"/>
      <c r="X44" s="153" t="s">
        <v>428</v>
      </c>
      <c r="Y44" s="153" t="s">
        <v>144</v>
      </c>
      <c r="Z44" s="153" t="s">
        <v>158</v>
      </c>
      <c r="AA44" s="153">
        <v>0</v>
      </c>
      <c r="AB44" s="155">
        <f t="shared" si="0"/>
        <v>0</v>
      </c>
      <c r="AC44" s="156">
        <f t="shared" si="1"/>
        <v>0</v>
      </c>
      <c r="AD44" s="156">
        <f t="shared" si="2"/>
        <v>0</v>
      </c>
    </row>
    <row r="45" spans="1:30" s="48" customFormat="1" ht="45" x14ac:dyDescent="0.25">
      <c r="A45" s="153">
        <v>35</v>
      </c>
      <c r="B45" s="153" t="s">
        <v>173</v>
      </c>
      <c r="C45" s="153" t="s">
        <v>143</v>
      </c>
      <c r="D45" s="153" t="s">
        <v>256</v>
      </c>
      <c r="E45" s="153" t="s">
        <v>159</v>
      </c>
      <c r="F45" s="154" t="s">
        <v>429</v>
      </c>
      <c r="G45" s="154" t="s">
        <v>430</v>
      </c>
      <c r="H45" s="153" t="s">
        <v>119</v>
      </c>
      <c r="I45" s="153">
        <v>2.5666666666511402</v>
      </c>
      <c r="J45" s="153" t="s">
        <v>257</v>
      </c>
      <c r="K45" s="153">
        <v>0</v>
      </c>
      <c r="L45" s="153">
        <v>0</v>
      </c>
      <c r="M45" s="153">
        <v>1</v>
      </c>
      <c r="N45" s="153">
        <v>0</v>
      </c>
      <c r="O45" s="153">
        <v>0</v>
      </c>
      <c r="P45" s="153">
        <v>1</v>
      </c>
      <c r="Q45" s="153">
        <v>0</v>
      </c>
      <c r="R45" s="153">
        <v>0</v>
      </c>
      <c r="S45" s="153">
        <v>1</v>
      </c>
      <c r="T45" s="153">
        <v>0</v>
      </c>
      <c r="U45" s="153">
        <v>0</v>
      </c>
      <c r="V45" s="153">
        <v>300</v>
      </c>
      <c r="W45" s="153"/>
      <c r="X45" s="153"/>
      <c r="Y45" s="153"/>
      <c r="Z45" s="153"/>
      <c r="AA45" s="153">
        <v>1</v>
      </c>
      <c r="AB45" s="155">
        <f t="shared" si="0"/>
        <v>2.5666666666511402</v>
      </c>
      <c r="AC45" s="156">
        <f t="shared" si="1"/>
        <v>1</v>
      </c>
      <c r="AD45" s="156">
        <f t="shared" si="2"/>
        <v>769.99999999534202</v>
      </c>
    </row>
    <row r="46" spans="1:30" s="48" customFormat="1" ht="45" x14ac:dyDescent="0.25">
      <c r="A46" s="153">
        <v>36</v>
      </c>
      <c r="B46" s="153" t="s">
        <v>173</v>
      </c>
      <c r="C46" s="153" t="s">
        <v>143</v>
      </c>
      <c r="D46" s="153" t="s">
        <v>275</v>
      </c>
      <c r="E46" s="153" t="s">
        <v>159</v>
      </c>
      <c r="F46" s="154" t="s">
        <v>431</v>
      </c>
      <c r="G46" s="154" t="s">
        <v>432</v>
      </c>
      <c r="H46" s="153" t="s">
        <v>119</v>
      </c>
      <c r="I46" s="153">
        <v>3.3166666666511402</v>
      </c>
      <c r="J46" s="153" t="s">
        <v>276</v>
      </c>
      <c r="K46" s="153">
        <v>0</v>
      </c>
      <c r="L46" s="153">
        <v>0</v>
      </c>
      <c r="M46" s="153">
        <v>2</v>
      </c>
      <c r="N46" s="153">
        <v>0</v>
      </c>
      <c r="O46" s="153">
        <v>0</v>
      </c>
      <c r="P46" s="153">
        <v>2</v>
      </c>
      <c r="Q46" s="153">
        <v>0</v>
      </c>
      <c r="R46" s="153">
        <v>0</v>
      </c>
      <c r="S46" s="153">
        <v>2</v>
      </c>
      <c r="T46" s="153">
        <v>0</v>
      </c>
      <c r="U46" s="153">
        <v>0</v>
      </c>
      <c r="V46" s="153">
        <v>177</v>
      </c>
      <c r="W46" s="153"/>
      <c r="X46" s="153"/>
      <c r="Y46" s="153"/>
      <c r="Z46" s="153"/>
      <c r="AA46" s="153">
        <v>1</v>
      </c>
      <c r="AB46" s="155">
        <f t="shared" si="0"/>
        <v>6.6333333333022804</v>
      </c>
      <c r="AC46" s="156">
        <f t="shared" si="1"/>
        <v>2</v>
      </c>
      <c r="AD46" s="156">
        <f t="shared" si="2"/>
        <v>587.0499999972518</v>
      </c>
    </row>
    <row r="47" spans="1:30" s="48" customFormat="1" ht="45" x14ac:dyDescent="0.25">
      <c r="A47" s="153">
        <v>37</v>
      </c>
      <c r="B47" s="153" t="s">
        <v>170</v>
      </c>
      <c r="C47" s="153" t="s">
        <v>143</v>
      </c>
      <c r="D47" s="153" t="s">
        <v>437</v>
      </c>
      <c r="E47" s="153" t="s">
        <v>159</v>
      </c>
      <c r="F47" s="154" t="s">
        <v>434</v>
      </c>
      <c r="G47" s="154" t="s">
        <v>435</v>
      </c>
      <c r="H47" s="153" t="s">
        <v>119</v>
      </c>
      <c r="I47" s="153">
        <v>3.5666666665929401</v>
      </c>
      <c r="J47" s="153" t="s">
        <v>438</v>
      </c>
      <c r="K47" s="153">
        <v>0</v>
      </c>
      <c r="L47" s="153">
        <v>0</v>
      </c>
      <c r="M47" s="153">
        <v>1</v>
      </c>
      <c r="N47" s="153">
        <v>0</v>
      </c>
      <c r="O47" s="153">
        <v>0</v>
      </c>
      <c r="P47" s="153">
        <v>1</v>
      </c>
      <c r="Q47" s="153">
        <v>0</v>
      </c>
      <c r="R47" s="153">
        <v>0</v>
      </c>
      <c r="S47" s="153">
        <v>1</v>
      </c>
      <c r="T47" s="153">
        <v>0</v>
      </c>
      <c r="U47" s="153">
        <v>0</v>
      </c>
      <c r="V47" s="153">
        <v>0</v>
      </c>
      <c r="W47" s="153"/>
      <c r="X47" s="153"/>
      <c r="Y47" s="153"/>
      <c r="Z47" s="153"/>
      <c r="AA47" s="153">
        <v>1</v>
      </c>
      <c r="AB47" s="155">
        <f t="shared" si="0"/>
        <v>3.5666666665929401</v>
      </c>
      <c r="AC47" s="156">
        <f t="shared" si="1"/>
        <v>1</v>
      </c>
      <c r="AD47" s="156">
        <f t="shared" si="2"/>
        <v>0</v>
      </c>
    </row>
    <row r="48" spans="1:30" s="48" customFormat="1" ht="45" x14ac:dyDescent="0.25">
      <c r="A48" s="153">
        <v>38</v>
      </c>
      <c r="B48" s="153" t="s">
        <v>170</v>
      </c>
      <c r="C48" s="153" t="s">
        <v>143</v>
      </c>
      <c r="D48" s="153" t="s">
        <v>433</v>
      </c>
      <c r="E48" s="153" t="s">
        <v>159</v>
      </c>
      <c r="F48" s="154" t="s">
        <v>434</v>
      </c>
      <c r="G48" s="154" t="s">
        <v>435</v>
      </c>
      <c r="H48" s="153" t="s">
        <v>119</v>
      </c>
      <c r="I48" s="153">
        <v>3.5666666665929401</v>
      </c>
      <c r="J48" s="153" t="s">
        <v>436</v>
      </c>
      <c r="K48" s="153">
        <v>0</v>
      </c>
      <c r="L48" s="153">
        <v>0</v>
      </c>
      <c r="M48" s="153">
        <v>1</v>
      </c>
      <c r="N48" s="153">
        <v>0</v>
      </c>
      <c r="O48" s="153">
        <v>0</v>
      </c>
      <c r="P48" s="153">
        <v>1</v>
      </c>
      <c r="Q48" s="153">
        <v>0</v>
      </c>
      <c r="R48" s="153">
        <v>0</v>
      </c>
      <c r="S48" s="153">
        <v>1</v>
      </c>
      <c r="T48" s="153">
        <v>0</v>
      </c>
      <c r="U48" s="153">
        <v>0</v>
      </c>
      <c r="V48" s="153">
        <v>170</v>
      </c>
      <c r="W48" s="153"/>
      <c r="X48" s="153"/>
      <c r="Y48" s="153"/>
      <c r="Z48" s="153"/>
      <c r="AA48" s="153">
        <v>1</v>
      </c>
      <c r="AB48" s="155">
        <f t="shared" si="0"/>
        <v>3.5666666665929401</v>
      </c>
      <c r="AC48" s="156">
        <f t="shared" si="1"/>
        <v>1</v>
      </c>
      <c r="AD48" s="156">
        <f t="shared" si="2"/>
        <v>606.33333332079985</v>
      </c>
    </row>
    <row r="49" spans="1:30" s="48" customFormat="1" ht="45" x14ac:dyDescent="0.25">
      <c r="A49" s="153">
        <v>39</v>
      </c>
      <c r="B49" s="153" t="s">
        <v>174</v>
      </c>
      <c r="C49" s="153" t="s">
        <v>143</v>
      </c>
      <c r="D49" s="153" t="s">
        <v>439</v>
      </c>
      <c r="E49" s="153" t="s">
        <v>159</v>
      </c>
      <c r="F49" s="154" t="s">
        <v>440</v>
      </c>
      <c r="G49" s="154" t="s">
        <v>441</v>
      </c>
      <c r="H49" s="153" t="s">
        <v>119</v>
      </c>
      <c r="I49" s="153">
        <v>1.2833333333255701</v>
      </c>
      <c r="J49" s="153" t="s">
        <v>442</v>
      </c>
      <c r="K49" s="153">
        <v>0</v>
      </c>
      <c r="L49" s="153">
        <v>0</v>
      </c>
      <c r="M49" s="153">
        <v>1</v>
      </c>
      <c r="N49" s="153">
        <v>0</v>
      </c>
      <c r="O49" s="153">
        <v>0</v>
      </c>
      <c r="P49" s="153">
        <v>1</v>
      </c>
      <c r="Q49" s="153">
        <v>0</v>
      </c>
      <c r="R49" s="153">
        <v>0</v>
      </c>
      <c r="S49" s="153">
        <v>1</v>
      </c>
      <c r="T49" s="153">
        <v>0</v>
      </c>
      <c r="U49" s="153">
        <v>0</v>
      </c>
      <c r="V49" s="153">
        <v>290</v>
      </c>
      <c r="W49" s="153"/>
      <c r="X49" s="153"/>
      <c r="Y49" s="153"/>
      <c r="Z49" s="153"/>
      <c r="AA49" s="153">
        <v>1</v>
      </c>
      <c r="AB49" s="155">
        <f t="shared" si="0"/>
        <v>1.2833333333255701</v>
      </c>
      <c r="AC49" s="156">
        <f t="shared" si="1"/>
        <v>1</v>
      </c>
      <c r="AD49" s="156">
        <f t="shared" si="2"/>
        <v>372.16666666441535</v>
      </c>
    </row>
    <row r="50" spans="1:30" s="48" customFormat="1" ht="45" x14ac:dyDescent="0.25">
      <c r="A50" s="153">
        <v>40</v>
      </c>
      <c r="B50" s="153" t="s">
        <v>170</v>
      </c>
      <c r="C50" s="153" t="s">
        <v>143</v>
      </c>
      <c r="D50" s="153" t="s">
        <v>406</v>
      </c>
      <c r="E50" s="153" t="s">
        <v>159</v>
      </c>
      <c r="F50" s="154" t="s">
        <v>444</v>
      </c>
      <c r="G50" s="154" t="s">
        <v>445</v>
      </c>
      <c r="H50" s="153" t="s">
        <v>119</v>
      </c>
      <c r="I50" s="153">
        <v>1.2000000000698501</v>
      </c>
      <c r="J50" s="153" t="s">
        <v>409</v>
      </c>
      <c r="K50" s="153">
        <v>0</v>
      </c>
      <c r="L50" s="153">
        <v>0</v>
      </c>
      <c r="M50" s="153">
        <v>1</v>
      </c>
      <c r="N50" s="153">
        <v>0</v>
      </c>
      <c r="O50" s="153">
        <v>0</v>
      </c>
      <c r="P50" s="153">
        <v>1</v>
      </c>
      <c r="Q50" s="153">
        <v>0</v>
      </c>
      <c r="R50" s="153">
        <v>0</v>
      </c>
      <c r="S50" s="153">
        <v>1</v>
      </c>
      <c r="T50" s="153">
        <v>0</v>
      </c>
      <c r="U50" s="153">
        <v>0</v>
      </c>
      <c r="V50" s="153">
        <v>230</v>
      </c>
      <c r="W50" s="153"/>
      <c r="X50" s="153"/>
      <c r="Y50" s="153"/>
      <c r="Z50" s="153"/>
      <c r="AA50" s="153">
        <v>1</v>
      </c>
      <c r="AB50" s="155">
        <f t="shared" si="0"/>
        <v>1.2000000000698501</v>
      </c>
      <c r="AC50" s="156">
        <f t="shared" si="1"/>
        <v>1</v>
      </c>
      <c r="AD50" s="156">
        <f t="shared" si="2"/>
        <v>276.00000001606554</v>
      </c>
    </row>
    <row r="51" spans="1:30" s="48" customFormat="1" ht="45" x14ac:dyDescent="0.25">
      <c r="A51" s="153">
        <v>41</v>
      </c>
      <c r="B51" s="153" t="s">
        <v>170</v>
      </c>
      <c r="C51" s="153" t="s">
        <v>143</v>
      </c>
      <c r="D51" s="153" t="s">
        <v>447</v>
      </c>
      <c r="E51" s="153" t="s">
        <v>159</v>
      </c>
      <c r="F51" s="154" t="s">
        <v>444</v>
      </c>
      <c r="G51" s="154" t="s">
        <v>445</v>
      </c>
      <c r="H51" s="153" t="s">
        <v>119</v>
      </c>
      <c r="I51" s="153">
        <v>1.2000000000698501</v>
      </c>
      <c r="J51" s="153" t="s">
        <v>448</v>
      </c>
      <c r="K51" s="153">
        <v>0</v>
      </c>
      <c r="L51" s="153">
        <v>0</v>
      </c>
      <c r="M51" s="153">
        <v>1</v>
      </c>
      <c r="N51" s="153">
        <v>0</v>
      </c>
      <c r="O51" s="153">
        <v>0</v>
      </c>
      <c r="P51" s="153">
        <v>1</v>
      </c>
      <c r="Q51" s="153">
        <v>0</v>
      </c>
      <c r="R51" s="153">
        <v>0</v>
      </c>
      <c r="S51" s="153">
        <v>1</v>
      </c>
      <c r="T51" s="153">
        <v>0</v>
      </c>
      <c r="U51" s="153">
        <v>0</v>
      </c>
      <c r="V51" s="153">
        <v>50</v>
      </c>
      <c r="W51" s="153"/>
      <c r="X51" s="153"/>
      <c r="Y51" s="153"/>
      <c r="Z51" s="153"/>
      <c r="AA51" s="153">
        <v>1</v>
      </c>
      <c r="AB51" s="155">
        <f t="shared" si="0"/>
        <v>1.2000000000698501</v>
      </c>
      <c r="AC51" s="156">
        <f t="shared" si="1"/>
        <v>1</v>
      </c>
      <c r="AD51" s="156">
        <f t="shared" si="2"/>
        <v>60.000000003492502</v>
      </c>
    </row>
    <row r="52" spans="1:30" s="48" customFormat="1" ht="45" x14ac:dyDescent="0.25">
      <c r="A52" s="153">
        <v>42</v>
      </c>
      <c r="B52" s="153" t="s">
        <v>170</v>
      </c>
      <c r="C52" s="153" t="s">
        <v>143</v>
      </c>
      <c r="D52" s="153" t="s">
        <v>443</v>
      </c>
      <c r="E52" s="153" t="s">
        <v>159</v>
      </c>
      <c r="F52" s="154" t="s">
        <v>444</v>
      </c>
      <c r="G52" s="154" t="s">
        <v>445</v>
      </c>
      <c r="H52" s="153" t="s">
        <v>119</v>
      </c>
      <c r="I52" s="153">
        <v>1.2000000000698501</v>
      </c>
      <c r="J52" s="153" t="s">
        <v>446</v>
      </c>
      <c r="K52" s="153">
        <v>0</v>
      </c>
      <c r="L52" s="153">
        <v>0</v>
      </c>
      <c r="M52" s="153">
        <v>1</v>
      </c>
      <c r="N52" s="153">
        <v>0</v>
      </c>
      <c r="O52" s="153">
        <v>0</v>
      </c>
      <c r="P52" s="153">
        <v>1</v>
      </c>
      <c r="Q52" s="153">
        <v>0</v>
      </c>
      <c r="R52" s="153">
        <v>0</v>
      </c>
      <c r="S52" s="153">
        <v>1</v>
      </c>
      <c r="T52" s="153">
        <v>0</v>
      </c>
      <c r="U52" s="153">
        <v>0</v>
      </c>
      <c r="V52" s="153">
        <v>1600</v>
      </c>
      <c r="W52" s="153"/>
      <c r="X52" s="153"/>
      <c r="Y52" s="153"/>
      <c r="Z52" s="153"/>
      <c r="AA52" s="153">
        <v>1</v>
      </c>
      <c r="AB52" s="155">
        <f t="shared" si="0"/>
        <v>1.2000000000698501</v>
      </c>
      <c r="AC52" s="156">
        <f t="shared" si="1"/>
        <v>1</v>
      </c>
      <c r="AD52" s="156">
        <f t="shared" si="2"/>
        <v>1920.0000001117601</v>
      </c>
    </row>
    <row r="53" spans="1:30" s="48" customFormat="1" ht="45" x14ac:dyDescent="0.25">
      <c r="A53" s="153">
        <v>43</v>
      </c>
      <c r="B53" s="153" t="s">
        <v>173</v>
      </c>
      <c r="C53" s="153" t="s">
        <v>143</v>
      </c>
      <c r="D53" s="153" t="s">
        <v>271</v>
      </c>
      <c r="E53" s="153" t="s">
        <v>159</v>
      </c>
      <c r="F53" s="154" t="s">
        <v>449</v>
      </c>
      <c r="G53" s="154" t="s">
        <v>450</v>
      </c>
      <c r="H53" s="153" t="s">
        <v>119</v>
      </c>
      <c r="I53" s="153">
        <v>3.6166666667559202</v>
      </c>
      <c r="J53" s="153" t="s">
        <v>272</v>
      </c>
      <c r="K53" s="153">
        <v>0</v>
      </c>
      <c r="L53" s="153">
        <v>0</v>
      </c>
      <c r="M53" s="153">
        <v>1</v>
      </c>
      <c r="N53" s="153">
        <v>0</v>
      </c>
      <c r="O53" s="153">
        <v>0</v>
      </c>
      <c r="P53" s="153">
        <v>1</v>
      </c>
      <c r="Q53" s="153">
        <v>0</v>
      </c>
      <c r="R53" s="153">
        <v>0</v>
      </c>
      <c r="S53" s="153">
        <v>1</v>
      </c>
      <c r="T53" s="153">
        <v>0</v>
      </c>
      <c r="U53" s="153">
        <v>0</v>
      </c>
      <c r="V53" s="153">
        <v>580</v>
      </c>
      <c r="W53" s="153"/>
      <c r="X53" s="153"/>
      <c r="Y53" s="153"/>
      <c r="Z53" s="153"/>
      <c r="AA53" s="153">
        <v>1</v>
      </c>
      <c r="AB53" s="155">
        <f t="shared" si="0"/>
        <v>3.6166666667559202</v>
      </c>
      <c r="AC53" s="156">
        <f t="shared" si="1"/>
        <v>1</v>
      </c>
      <c r="AD53" s="156">
        <f t="shared" si="2"/>
        <v>2097.6666667184336</v>
      </c>
    </row>
    <row r="54" spans="1:30" s="48" customFormat="1" ht="45" x14ac:dyDescent="0.25">
      <c r="A54" s="153">
        <v>44</v>
      </c>
      <c r="B54" s="153" t="s">
        <v>171</v>
      </c>
      <c r="C54" s="153" t="s">
        <v>143</v>
      </c>
      <c r="D54" s="153" t="s">
        <v>451</v>
      </c>
      <c r="E54" s="153" t="s">
        <v>159</v>
      </c>
      <c r="F54" s="154" t="s">
        <v>452</v>
      </c>
      <c r="G54" s="154" t="s">
        <v>453</v>
      </c>
      <c r="H54" s="153" t="s">
        <v>119</v>
      </c>
      <c r="I54" s="153">
        <v>2.9166666665696499</v>
      </c>
      <c r="J54" s="153" t="s">
        <v>454</v>
      </c>
      <c r="K54" s="153">
        <v>0</v>
      </c>
      <c r="L54" s="153">
        <v>0</v>
      </c>
      <c r="M54" s="153">
        <v>1</v>
      </c>
      <c r="N54" s="153">
        <v>0</v>
      </c>
      <c r="O54" s="153">
        <v>0</v>
      </c>
      <c r="P54" s="153">
        <v>1</v>
      </c>
      <c r="Q54" s="153">
        <v>0</v>
      </c>
      <c r="R54" s="153">
        <v>0</v>
      </c>
      <c r="S54" s="153">
        <v>1</v>
      </c>
      <c r="T54" s="153">
        <v>0</v>
      </c>
      <c r="U54" s="153">
        <v>0</v>
      </c>
      <c r="V54" s="153">
        <v>360</v>
      </c>
      <c r="W54" s="153"/>
      <c r="X54" s="153"/>
      <c r="Y54" s="153"/>
      <c r="Z54" s="153"/>
      <c r="AA54" s="153">
        <v>1</v>
      </c>
      <c r="AB54" s="155">
        <f t="shared" si="0"/>
        <v>2.9166666665696499</v>
      </c>
      <c r="AC54" s="156">
        <f t="shared" si="1"/>
        <v>1</v>
      </c>
      <c r="AD54" s="156">
        <f t="shared" si="2"/>
        <v>1049.999999965074</v>
      </c>
    </row>
    <row r="55" spans="1:30" s="48" customFormat="1" ht="45" x14ac:dyDescent="0.25">
      <c r="A55" s="153">
        <v>45</v>
      </c>
      <c r="B55" s="153" t="s">
        <v>171</v>
      </c>
      <c r="C55" s="153" t="s">
        <v>143</v>
      </c>
      <c r="D55" s="153" t="s">
        <v>155</v>
      </c>
      <c r="E55" s="153" t="s">
        <v>159</v>
      </c>
      <c r="F55" s="154" t="s">
        <v>455</v>
      </c>
      <c r="G55" s="154" t="s">
        <v>456</v>
      </c>
      <c r="H55" s="153" t="s">
        <v>120</v>
      </c>
      <c r="I55" s="153">
        <v>0.94999999995343398</v>
      </c>
      <c r="J55" s="153" t="s">
        <v>248</v>
      </c>
      <c r="K55" s="153">
        <v>0</v>
      </c>
      <c r="L55" s="153">
        <v>0</v>
      </c>
      <c r="M55" s="153">
        <v>1</v>
      </c>
      <c r="N55" s="153">
        <v>0</v>
      </c>
      <c r="O55" s="153">
        <v>0</v>
      </c>
      <c r="P55" s="153">
        <v>1</v>
      </c>
      <c r="Q55" s="153">
        <v>0</v>
      </c>
      <c r="R55" s="153">
        <v>0</v>
      </c>
      <c r="S55" s="153">
        <v>1</v>
      </c>
      <c r="T55" s="153">
        <v>0</v>
      </c>
      <c r="U55" s="153">
        <v>0</v>
      </c>
      <c r="V55" s="153">
        <v>680</v>
      </c>
      <c r="W55" s="153"/>
      <c r="X55" s="153" t="s">
        <v>457</v>
      </c>
      <c r="Y55" s="153" t="s">
        <v>144</v>
      </c>
      <c r="Z55" s="153" t="s">
        <v>158</v>
      </c>
      <c r="AA55" s="153">
        <v>0</v>
      </c>
      <c r="AB55" s="155">
        <f t="shared" si="0"/>
        <v>0</v>
      </c>
      <c r="AC55" s="156">
        <f t="shared" si="1"/>
        <v>0</v>
      </c>
      <c r="AD55" s="156">
        <f t="shared" si="2"/>
        <v>645.99999996833515</v>
      </c>
    </row>
    <row r="56" spans="1:30" s="48" customFormat="1" ht="45" x14ac:dyDescent="0.25">
      <c r="A56" s="153">
        <v>46</v>
      </c>
      <c r="B56" s="153" t="s">
        <v>173</v>
      </c>
      <c r="C56" s="153" t="s">
        <v>143</v>
      </c>
      <c r="D56" s="153" t="s">
        <v>381</v>
      </c>
      <c r="E56" s="153" t="s">
        <v>159</v>
      </c>
      <c r="F56" s="154" t="s">
        <v>458</v>
      </c>
      <c r="G56" s="154" t="s">
        <v>459</v>
      </c>
      <c r="H56" s="153" t="s">
        <v>119</v>
      </c>
      <c r="I56" s="153">
        <v>4.6499999999650798</v>
      </c>
      <c r="J56" s="153" t="s">
        <v>384</v>
      </c>
      <c r="K56" s="153">
        <v>0</v>
      </c>
      <c r="L56" s="153">
        <v>0</v>
      </c>
      <c r="M56" s="153">
        <v>2</v>
      </c>
      <c r="N56" s="153">
        <v>0</v>
      </c>
      <c r="O56" s="153">
        <v>0</v>
      </c>
      <c r="P56" s="153">
        <v>2</v>
      </c>
      <c r="Q56" s="153">
        <v>0</v>
      </c>
      <c r="R56" s="153">
        <v>0</v>
      </c>
      <c r="S56" s="153">
        <v>2</v>
      </c>
      <c r="T56" s="153">
        <v>0</v>
      </c>
      <c r="U56" s="153">
        <v>0</v>
      </c>
      <c r="V56" s="153">
        <v>320</v>
      </c>
      <c r="W56" s="153"/>
      <c r="X56" s="153"/>
      <c r="Y56" s="153"/>
      <c r="Z56" s="153"/>
      <c r="AA56" s="153">
        <v>1</v>
      </c>
      <c r="AB56" s="155">
        <f t="shared" si="0"/>
        <v>9.2999999999301597</v>
      </c>
      <c r="AC56" s="156">
        <f t="shared" si="1"/>
        <v>2</v>
      </c>
      <c r="AD56" s="156">
        <f t="shared" si="2"/>
        <v>1487.9999999888255</v>
      </c>
    </row>
    <row r="57" spans="1:30" s="48" customFormat="1" ht="45" x14ac:dyDescent="0.25">
      <c r="A57" s="153">
        <v>47</v>
      </c>
      <c r="B57" s="153" t="s">
        <v>170</v>
      </c>
      <c r="C57" s="153" t="s">
        <v>143</v>
      </c>
      <c r="D57" s="153" t="s">
        <v>263</v>
      </c>
      <c r="E57" s="153" t="s">
        <v>159</v>
      </c>
      <c r="F57" s="154" t="s">
        <v>460</v>
      </c>
      <c r="G57" s="154" t="s">
        <v>461</v>
      </c>
      <c r="H57" s="153" t="s">
        <v>119</v>
      </c>
      <c r="I57" s="153">
        <v>2.5166666666627902</v>
      </c>
      <c r="J57" s="153" t="s">
        <v>264</v>
      </c>
      <c r="K57" s="153">
        <v>0</v>
      </c>
      <c r="L57" s="153">
        <v>0</v>
      </c>
      <c r="M57" s="153">
        <v>2</v>
      </c>
      <c r="N57" s="153">
        <v>0</v>
      </c>
      <c r="O57" s="153">
        <v>0</v>
      </c>
      <c r="P57" s="153">
        <v>2</v>
      </c>
      <c r="Q57" s="153">
        <v>0</v>
      </c>
      <c r="R57" s="153">
        <v>0</v>
      </c>
      <c r="S57" s="153">
        <v>2</v>
      </c>
      <c r="T57" s="153">
        <v>0</v>
      </c>
      <c r="U57" s="153">
        <v>0</v>
      </c>
      <c r="V57" s="153">
        <v>820</v>
      </c>
      <c r="W57" s="153"/>
      <c r="X57" s="153"/>
      <c r="Y57" s="153"/>
      <c r="Z57" s="153"/>
      <c r="AA57" s="153">
        <v>1</v>
      </c>
      <c r="AB57" s="155">
        <f t="shared" si="0"/>
        <v>5.0333333333255803</v>
      </c>
      <c r="AC57" s="156">
        <f t="shared" si="1"/>
        <v>2</v>
      </c>
      <c r="AD57" s="156">
        <f t="shared" si="2"/>
        <v>2063.6666666634878</v>
      </c>
    </row>
    <row r="58" spans="1:30" s="48" customFormat="1" ht="45" x14ac:dyDescent="0.25">
      <c r="A58" s="153">
        <v>48</v>
      </c>
      <c r="B58" s="153" t="s">
        <v>173</v>
      </c>
      <c r="C58" s="153" t="s">
        <v>143</v>
      </c>
      <c r="D58" s="153" t="s">
        <v>462</v>
      </c>
      <c r="E58" s="153" t="s">
        <v>159</v>
      </c>
      <c r="F58" s="154" t="s">
        <v>463</v>
      </c>
      <c r="G58" s="154" t="s">
        <v>464</v>
      </c>
      <c r="H58" s="153" t="s">
        <v>119</v>
      </c>
      <c r="I58" s="153">
        <v>3.0833333334303501</v>
      </c>
      <c r="J58" s="153" t="s">
        <v>465</v>
      </c>
      <c r="K58" s="153">
        <v>0</v>
      </c>
      <c r="L58" s="153">
        <v>0</v>
      </c>
      <c r="M58" s="153">
        <v>1</v>
      </c>
      <c r="N58" s="153">
        <v>0</v>
      </c>
      <c r="O58" s="153">
        <v>0</v>
      </c>
      <c r="P58" s="153">
        <v>1</v>
      </c>
      <c r="Q58" s="153">
        <v>0</v>
      </c>
      <c r="R58" s="153">
        <v>0</v>
      </c>
      <c r="S58" s="153">
        <v>1</v>
      </c>
      <c r="T58" s="153">
        <v>0</v>
      </c>
      <c r="U58" s="153">
        <v>0</v>
      </c>
      <c r="V58" s="153">
        <v>60</v>
      </c>
      <c r="W58" s="153"/>
      <c r="X58" s="153"/>
      <c r="Y58" s="153"/>
      <c r="Z58" s="153"/>
      <c r="AA58" s="153">
        <v>1</v>
      </c>
      <c r="AB58" s="155">
        <f t="shared" si="0"/>
        <v>3.0833333334303501</v>
      </c>
      <c r="AC58" s="156">
        <f t="shared" si="1"/>
        <v>1</v>
      </c>
      <c r="AD58" s="156">
        <f t="shared" si="2"/>
        <v>185.00000000582099</v>
      </c>
    </row>
    <row r="59" spans="1:30" s="48" customFormat="1" ht="45" x14ac:dyDescent="0.25">
      <c r="A59" s="153">
        <v>49</v>
      </c>
      <c r="B59" s="153" t="s">
        <v>172</v>
      </c>
      <c r="C59" s="153" t="s">
        <v>143</v>
      </c>
      <c r="D59" s="153" t="s">
        <v>466</v>
      </c>
      <c r="E59" s="153" t="s">
        <v>159</v>
      </c>
      <c r="F59" s="154" t="s">
        <v>467</v>
      </c>
      <c r="G59" s="154" t="s">
        <v>468</v>
      </c>
      <c r="H59" s="153" t="s">
        <v>120</v>
      </c>
      <c r="I59" s="153">
        <v>1.5166666665463699</v>
      </c>
      <c r="J59" s="153" t="s">
        <v>469</v>
      </c>
      <c r="K59" s="153">
        <v>0</v>
      </c>
      <c r="L59" s="153">
        <v>0</v>
      </c>
      <c r="M59" s="153">
        <v>3</v>
      </c>
      <c r="N59" s="153">
        <v>0</v>
      </c>
      <c r="O59" s="153">
        <v>0</v>
      </c>
      <c r="P59" s="153">
        <v>3</v>
      </c>
      <c r="Q59" s="153">
        <v>0</v>
      </c>
      <c r="R59" s="153">
        <v>0</v>
      </c>
      <c r="S59" s="153">
        <v>3</v>
      </c>
      <c r="T59" s="153">
        <v>0</v>
      </c>
      <c r="U59" s="153">
        <v>0</v>
      </c>
      <c r="V59" s="153">
        <v>120</v>
      </c>
      <c r="W59" s="153"/>
      <c r="X59" s="153" t="s">
        <v>470</v>
      </c>
      <c r="Y59" s="153" t="s">
        <v>379</v>
      </c>
      <c r="Z59" s="153" t="s">
        <v>471</v>
      </c>
      <c r="AA59" s="153">
        <v>1</v>
      </c>
      <c r="AB59" s="155">
        <f t="shared" si="0"/>
        <v>4.5499999996391098</v>
      </c>
      <c r="AC59" s="156">
        <f t="shared" si="1"/>
        <v>3</v>
      </c>
      <c r="AD59" s="156">
        <f t="shared" si="2"/>
        <v>181.99999998556439</v>
      </c>
    </row>
    <row r="60" spans="1:30" s="48" customFormat="1" ht="45" x14ac:dyDescent="0.25">
      <c r="A60" s="153">
        <v>50</v>
      </c>
      <c r="B60" s="153" t="s">
        <v>172</v>
      </c>
      <c r="C60" s="153" t="s">
        <v>143</v>
      </c>
      <c r="D60" s="153" t="s">
        <v>472</v>
      </c>
      <c r="E60" s="153" t="s">
        <v>159</v>
      </c>
      <c r="F60" s="154" t="s">
        <v>473</v>
      </c>
      <c r="G60" s="154" t="s">
        <v>474</v>
      </c>
      <c r="H60" s="153" t="s">
        <v>119</v>
      </c>
      <c r="I60" s="153">
        <v>3.39999999990687</v>
      </c>
      <c r="J60" s="153" t="s">
        <v>475</v>
      </c>
      <c r="K60" s="153">
        <v>0</v>
      </c>
      <c r="L60" s="153">
        <v>0</v>
      </c>
      <c r="M60" s="153">
        <v>1</v>
      </c>
      <c r="N60" s="153">
        <v>0</v>
      </c>
      <c r="O60" s="153">
        <v>0</v>
      </c>
      <c r="P60" s="153">
        <v>1</v>
      </c>
      <c r="Q60" s="153">
        <v>0</v>
      </c>
      <c r="R60" s="153">
        <v>0</v>
      </c>
      <c r="S60" s="153">
        <v>1</v>
      </c>
      <c r="T60" s="153">
        <v>0</v>
      </c>
      <c r="U60" s="153">
        <v>0</v>
      </c>
      <c r="V60" s="153">
        <v>480</v>
      </c>
      <c r="W60" s="153"/>
      <c r="X60" s="153"/>
      <c r="Y60" s="153"/>
      <c r="Z60" s="153"/>
      <c r="AA60" s="153">
        <v>1</v>
      </c>
      <c r="AB60" s="155">
        <f t="shared" si="0"/>
        <v>3.39999999990687</v>
      </c>
      <c r="AC60" s="156">
        <f t="shared" si="1"/>
        <v>1</v>
      </c>
      <c r="AD60" s="156">
        <f t="shared" si="2"/>
        <v>1631.9999999552977</v>
      </c>
    </row>
    <row r="61" spans="1:30" s="48" customFormat="1" ht="45" x14ac:dyDescent="0.25">
      <c r="A61" s="153">
        <v>51</v>
      </c>
      <c r="B61" s="153" t="s">
        <v>173</v>
      </c>
      <c r="C61" s="153" t="s">
        <v>143</v>
      </c>
      <c r="D61" s="153" t="s">
        <v>261</v>
      </c>
      <c r="E61" s="153" t="s">
        <v>159</v>
      </c>
      <c r="F61" s="154" t="s">
        <v>476</v>
      </c>
      <c r="G61" s="154" t="s">
        <v>477</v>
      </c>
      <c r="H61" s="153" t="s">
        <v>119</v>
      </c>
      <c r="I61" s="153">
        <v>3.84999999997672</v>
      </c>
      <c r="J61" s="153" t="s">
        <v>262</v>
      </c>
      <c r="K61" s="153">
        <v>0</v>
      </c>
      <c r="L61" s="153">
        <v>0</v>
      </c>
      <c r="M61" s="153">
        <v>12</v>
      </c>
      <c r="N61" s="153">
        <v>0</v>
      </c>
      <c r="O61" s="153">
        <v>0</v>
      </c>
      <c r="P61" s="153">
        <v>12</v>
      </c>
      <c r="Q61" s="153">
        <v>0</v>
      </c>
      <c r="R61" s="153">
        <v>0</v>
      </c>
      <c r="S61" s="153">
        <v>11</v>
      </c>
      <c r="T61" s="153">
        <v>1</v>
      </c>
      <c r="U61" s="153">
        <v>0</v>
      </c>
      <c r="V61" s="153">
        <v>550</v>
      </c>
      <c r="W61" s="153"/>
      <c r="X61" s="153"/>
      <c r="Y61" s="153"/>
      <c r="Z61" s="153"/>
      <c r="AA61" s="153">
        <v>1</v>
      </c>
      <c r="AB61" s="155">
        <f t="shared" si="0"/>
        <v>46.199999999720639</v>
      </c>
      <c r="AC61" s="156">
        <f t="shared" si="1"/>
        <v>12</v>
      </c>
      <c r="AD61" s="156">
        <f t="shared" si="2"/>
        <v>2117.4999999871961</v>
      </c>
    </row>
    <row r="62" spans="1:30" s="48" customFormat="1" ht="45" x14ac:dyDescent="0.25">
      <c r="A62" s="153">
        <v>52</v>
      </c>
      <c r="B62" s="153" t="s">
        <v>173</v>
      </c>
      <c r="C62" s="153" t="s">
        <v>143</v>
      </c>
      <c r="D62" s="153" t="s">
        <v>358</v>
      </c>
      <c r="E62" s="153" t="s">
        <v>159</v>
      </c>
      <c r="F62" s="154" t="s">
        <v>478</v>
      </c>
      <c r="G62" s="154" t="s">
        <v>479</v>
      </c>
      <c r="H62" s="153" t="s">
        <v>119</v>
      </c>
      <c r="I62" s="153">
        <v>1.6999999999534301</v>
      </c>
      <c r="J62" s="153" t="s">
        <v>361</v>
      </c>
      <c r="K62" s="153">
        <v>0</v>
      </c>
      <c r="L62" s="153">
        <v>0</v>
      </c>
      <c r="M62" s="153">
        <v>1</v>
      </c>
      <c r="N62" s="153">
        <v>0</v>
      </c>
      <c r="O62" s="153">
        <v>0</v>
      </c>
      <c r="P62" s="153">
        <v>1</v>
      </c>
      <c r="Q62" s="153">
        <v>0</v>
      </c>
      <c r="R62" s="153">
        <v>0</v>
      </c>
      <c r="S62" s="153">
        <v>1</v>
      </c>
      <c r="T62" s="153">
        <v>0</v>
      </c>
      <c r="U62" s="153">
        <v>0</v>
      </c>
      <c r="V62" s="153">
        <v>170</v>
      </c>
      <c r="W62" s="153"/>
      <c r="X62" s="153"/>
      <c r="Y62" s="153"/>
      <c r="Z62" s="153"/>
      <c r="AA62" s="153">
        <v>1</v>
      </c>
      <c r="AB62" s="155">
        <f t="shared" si="0"/>
        <v>1.6999999999534301</v>
      </c>
      <c r="AC62" s="156">
        <f t="shared" si="1"/>
        <v>1</v>
      </c>
      <c r="AD62" s="156">
        <f t="shared" si="2"/>
        <v>288.99999999208313</v>
      </c>
    </row>
    <row r="63" spans="1:30" s="48" customFormat="1" ht="45" x14ac:dyDescent="0.25">
      <c r="A63" s="153">
        <v>53</v>
      </c>
      <c r="B63" s="153" t="s">
        <v>173</v>
      </c>
      <c r="C63" s="153" t="s">
        <v>143</v>
      </c>
      <c r="D63" s="153" t="s">
        <v>281</v>
      </c>
      <c r="E63" s="153" t="s">
        <v>159</v>
      </c>
      <c r="F63" s="154" t="s">
        <v>480</v>
      </c>
      <c r="G63" s="154" t="s">
        <v>481</v>
      </c>
      <c r="H63" s="153" t="s">
        <v>119</v>
      </c>
      <c r="I63" s="153">
        <v>7.5166666665463699</v>
      </c>
      <c r="J63" s="153" t="s">
        <v>282</v>
      </c>
      <c r="K63" s="153">
        <v>0</v>
      </c>
      <c r="L63" s="153">
        <v>0</v>
      </c>
      <c r="M63" s="153">
        <v>1</v>
      </c>
      <c r="N63" s="153">
        <v>0</v>
      </c>
      <c r="O63" s="153">
        <v>0</v>
      </c>
      <c r="P63" s="153">
        <v>1</v>
      </c>
      <c r="Q63" s="153">
        <v>0</v>
      </c>
      <c r="R63" s="153">
        <v>0</v>
      </c>
      <c r="S63" s="153">
        <v>1</v>
      </c>
      <c r="T63" s="153">
        <v>0</v>
      </c>
      <c r="U63" s="153">
        <v>0</v>
      </c>
      <c r="V63" s="153">
        <v>850</v>
      </c>
      <c r="W63" s="153"/>
      <c r="X63" s="153"/>
      <c r="Y63" s="153"/>
      <c r="Z63" s="153"/>
      <c r="AA63" s="153">
        <v>1</v>
      </c>
      <c r="AB63" s="155">
        <f t="shared" si="0"/>
        <v>7.5166666665463699</v>
      </c>
      <c r="AC63" s="156">
        <f t="shared" si="1"/>
        <v>1</v>
      </c>
      <c r="AD63" s="156">
        <f t="shared" si="2"/>
        <v>6389.1666665644143</v>
      </c>
    </row>
    <row r="64" spans="1:30" s="48" customFormat="1" ht="45" x14ac:dyDescent="0.25">
      <c r="A64" s="153">
        <v>54</v>
      </c>
      <c r="B64" s="153" t="s">
        <v>173</v>
      </c>
      <c r="C64" s="153" t="s">
        <v>143</v>
      </c>
      <c r="D64" s="153" t="s">
        <v>283</v>
      </c>
      <c r="E64" s="153" t="s">
        <v>159</v>
      </c>
      <c r="F64" s="154" t="s">
        <v>480</v>
      </c>
      <c r="G64" s="154" t="s">
        <v>481</v>
      </c>
      <c r="H64" s="153" t="s">
        <v>119</v>
      </c>
      <c r="I64" s="153">
        <v>7.5166666665463699</v>
      </c>
      <c r="J64" s="153" t="s">
        <v>284</v>
      </c>
      <c r="K64" s="153">
        <v>0</v>
      </c>
      <c r="L64" s="153">
        <v>0</v>
      </c>
      <c r="M64" s="153">
        <v>1</v>
      </c>
      <c r="N64" s="153">
        <v>0</v>
      </c>
      <c r="O64" s="153">
        <v>0</v>
      </c>
      <c r="P64" s="153">
        <v>1</v>
      </c>
      <c r="Q64" s="153">
        <v>0</v>
      </c>
      <c r="R64" s="153">
        <v>0</v>
      </c>
      <c r="S64" s="153">
        <v>1</v>
      </c>
      <c r="T64" s="153">
        <v>0</v>
      </c>
      <c r="U64" s="153">
        <v>0</v>
      </c>
      <c r="V64" s="153">
        <v>870</v>
      </c>
      <c r="W64" s="153"/>
      <c r="X64" s="153"/>
      <c r="Y64" s="153"/>
      <c r="Z64" s="153"/>
      <c r="AA64" s="153">
        <v>1</v>
      </c>
      <c r="AB64" s="155">
        <f t="shared" si="0"/>
        <v>7.5166666665463699</v>
      </c>
      <c r="AC64" s="156">
        <f t="shared" si="1"/>
        <v>1</v>
      </c>
      <c r="AD64" s="156">
        <f t="shared" si="2"/>
        <v>6539.4999998953417</v>
      </c>
    </row>
    <row r="65" spans="1:30" s="48" customFormat="1" ht="45" x14ac:dyDescent="0.25">
      <c r="A65" s="153">
        <v>55</v>
      </c>
      <c r="B65" s="153" t="s">
        <v>173</v>
      </c>
      <c r="C65" s="153" t="s">
        <v>143</v>
      </c>
      <c r="D65" s="153" t="s">
        <v>285</v>
      </c>
      <c r="E65" s="153" t="s">
        <v>159</v>
      </c>
      <c r="F65" s="154" t="s">
        <v>480</v>
      </c>
      <c r="G65" s="154" t="s">
        <v>481</v>
      </c>
      <c r="H65" s="153" t="s">
        <v>119</v>
      </c>
      <c r="I65" s="153">
        <v>7.5166666665463699</v>
      </c>
      <c r="J65" s="153" t="s">
        <v>258</v>
      </c>
      <c r="K65" s="153">
        <v>0</v>
      </c>
      <c r="L65" s="153">
        <v>0</v>
      </c>
      <c r="M65" s="153">
        <v>1</v>
      </c>
      <c r="N65" s="153">
        <v>0</v>
      </c>
      <c r="O65" s="153">
        <v>0</v>
      </c>
      <c r="P65" s="153">
        <v>1</v>
      </c>
      <c r="Q65" s="153">
        <v>0</v>
      </c>
      <c r="R65" s="153">
        <v>0</v>
      </c>
      <c r="S65" s="153">
        <v>1</v>
      </c>
      <c r="T65" s="153">
        <v>0</v>
      </c>
      <c r="U65" s="153">
        <v>0</v>
      </c>
      <c r="V65" s="153">
        <v>650</v>
      </c>
      <c r="W65" s="153"/>
      <c r="X65" s="153"/>
      <c r="Y65" s="153"/>
      <c r="Z65" s="153"/>
      <c r="AA65" s="153">
        <v>1</v>
      </c>
      <c r="AB65" s="155">
        <f t="shared" si="0"/>
        <v>7.5166666665463699</v>
      </c>
      <c r="AC65" s="156">
        <f t="shared" si="1"/>
        <v>1</v>
      </c>
      <c r="AD65" s="156">
        <f t="shared" si="2"/>
        <v>4885.8333332551401</v>
      </c>
    </row>
    <row r="66" spans="1:30" s="48" customFormat="1" ht="45" x14ac:dyDescent="0.25">
      <c r="A66" s="153">
        <v>56</v>
      </c>
      <c r="B66" s="153" t="s">
        <v>173</v>
      </c>
      <c r="C66" s="153" t="s">
        <v>143</v>
      </c>
      <c r="D66" s="153" t="s">
        <v>279</v>
      </c>
      <c r="E66" s="153" t="s">
        <v>159</v>
      </c>
      <c r="F66" s="154" t="s">
        <v>480</v>
      </c>
      <c r="G66" s="154" t="s">
        <v>481</v>
      </c>
      <c r="H66" s="153" t="s">
        <v>119</v>
      </c>
      <c r="I66" s="153">
        <v>7.5166666665463699</v>
      </c>
      <c r="J66" s="153" t="s">
        <v>280</v>
      </c>
      <c r="K66" s="153">
        <v>0</v>
      </c>
      <c r="L66" s="153">
        <v>0</v>
      </c>
      <c r="M66" s="153">
        <v>1</v>
      </c>
      <c r="N66" s="153">
        <v>0</v>
      </c>
      <c r="O66" s="153">
        <v>0</v>
      </c>
      <c r="P66" s="153">
        <v>1</v>
      </c>
      <c r="Q66" s="153">
        <v>0</v>
      </c>
      <c r="R66" s="153">
        <v>0</v>
      </c>
      <c r="S66" s="153">
        <v>1</v>
      </c>
      <c r="T66" s="153">
        <v>0</v>
      </c>
      <c r="U66" s="153">
        <v>0</v>
      </c>
      <c r="V66" s="153">
        <v>20</v>
      </c>
      <c r="W66" s="153"/>
      <c r="X66" s="153"/>
      <c r="Y66" s="153"/>
      <c r="Z66" s="153"/>
      <c r="AA66" s="153">
        <v>1</v>
      </c>
      <c r="AB66" s="155">
        <f t="shared" si="0"/>
        <v>7.5166666665463699</v>
      </c>
      <c r="AC66" s="156">
        <f t="shared" si="1"/>
        <v>1</v>
      </c>
      <c r="AD66" s="156">
        <f t="shared" si="2"/>
        <v>150.33333333092739</v>
      </c>
    </row>
    <row r="67" spans="1:30" s="48" customFormat="1" ht="45" x14ac:dyDescent="0.25">
      <c r="A67" s="153">
        <v>57</v>
      </c>
      <c r="B67" s="153" t="s">
        <v>174</v>
      </c>
      <c r="C67" s="153" t="s">
        <v>143</v>
      </c>
      <c r="D67" s="153" t="s">
        <v>482</v>
      </c>
      <c r="E67" s="153" t="s">
        <v>159</v>
      </c>
      <c r="F67" s="154" t="s">
        <v>483</v>
      </c>
      <c r="G67" s="154" t="s">
        <v>484</v>
      </c>
      <c r="H67" s="153" t="s">
        <v>120</v>
      </c>
      <c r="I67" s="153">
        <v>1.3833333333022899</v>
      </c>
      <c r="J67" s="153" t="s">
        <v>485</v>
      </c>
      <c r="K67" s="153">
        <v>0</v>
      </c>
      <c r="L67" s="153">
        <v>0</v>
      </c>
      <c r="M67" s="153">
        <v>1</v>
      </c>
      <c r="N67" s="153">
        <v>0</v>
      </c>
      <c r="O67" s="153">
        <v>0</v>
      </c>
      <c r="P67" s="153">
        <v>1</v>
      </c>
      <c r="Q67" s="153">
        <v>0</v>
      </c>
      <c r="R67" s="153">
        <v>0</v>
      </c>
      <c r="S67" s="153">
        <v>1</v>
      </c>
      <c r="T67" s="153">
        <v>0</v>
      </c>
      <c r="U67" s="153">
        <v>0</v>
      </c>
      <c r="V67" s="153">
        <v>100</v>
      </c>
      <c r="W67" s="153"/>
      <c r="X67" s="153" t="s">
        <v>486</v>
      </c>
      <c r="Y67" s="153" t="s">
        <v>379</v>
      </c>
      <c r="Z67" s="153" t="s">
        <v>146</v>
      </c>
      <c r="AA67" s="153">
        <v>1</v>
      </c>
      <c r="AB67" s="155">
        <f t="shared" si="0"/>
        <v>1.3833333333022899</v>
      </c>
      <c r="AC67" s="156">
        <f t="shared" si="1"/>
        <v>1</v>
      </c>
      <c r="AD67" s="156">
        <f t="shared" si="2"/>
        <v>138.33333333022898</v>
      </c>
    </row>
    <row r="68" spans="1:30" s="48" customFormat="1" ht="45" x14ac:dyDescent="0.25">
      <c r="A68" s="153">
        <v>58</v>
      </c>
      <c r="B68" s="153" t="s">
        <v>174</v>
      </c>
      <c r="C68" s="153" t="s">
        <v>143</v>
      </c>
      <c r="D68" s="153" t="s">
        <v>482</v>
      </c>
      <c r="E68" s="153" t="s">
        <v>159</v>
      </c>
      <c r="F68" s="154" t="s">
        <v>487</v>
      </c>
      <c r="G68" s="154" t="s">
        <v>488</v>
      </c>
      <c r="H68" s="153" t="s">
        <v>119</v>
      </c>
      <c r="I68" s="153">
        <v>5.0000000000582103</v>
      </c>
      <c r="J68" s="153" t="s">
        <v>485</v>
      </c>
      <c r="K68" s="153">
        <v>0</v>
      </c>
      <c r="L68" s="153">
        <v>0</v>
      </c>
      <c r="M68" s="153">
        <v>1</v>
      </c>
      <c r="N68" s="153">
        <v>0</v>
      </c>
      <c r="O68" s="153">
        <v>0</v>
      </c>
      <c r="P68" s="153">
        <v>1</v>
      </c>
      <c r="Q68" s="153">
        <v>0</v>
      </c>
      <c r="R68" s="153">
        <v>0</v>
      </c>
      <c r="S68" s="153">
        <v>1</v>
      </c>
      <c r="T68" s="153">
        <v>0</v>
      </c>
      <c r="U68" s="153">
        <v>0</v>
      </c>
      <c r="V68" s="153">
        <v>100</v>
      </c>
      <c r="W68" s="153"/>
      <c r="X68" s="153"/>
      <c r="Y68" s="153"/>
      <c r="Z68" s="153"/>
      <c r="AA68" s="153">
        <v>1</v>
      </c>
      <c r="AB68" s="155">
        <f t="shared" si="0"/>
        <v>5.0000000000582103</v>
      </c>
      <c r="AC68" s="156">
        <f t="shared" si="1"/>
        <v>1</v>
      </c>
      <c r="AD68" s="156">
        <f t="shared" si="2"/>
        <v>500.00000000582105</v>
      </c>
    </row>
    <row r="69" spans="1:30" s="48" customFormat="1" ht="45" x14ac:dyDescent="0.25">
      <c r="A69" s="153">
        <v>59</v>
      </c>
      <c r="B69" s="153" t="s">
        <v>174</v>
      </c>
      <c r="C69" s="153" t="s">
        <v>143</v>
      </c>
      <c r="D69" s="153" t="s">
        <v>354</v>
      </c>
      <c r="E69" s="153" t="s">
        <v>159</v>
      </c>
      <c r="F69" s="154" t="s">
        <v>487</v>
      </c>
      <c r="G69" s="154" t="s">
        <v>488</v>
      </c>
      <c r="H69" s="153" t="s">
        <v>119</v>
      </c>
      <c r="I69" s="153">
        <v>5.0000000000582103</v>
      </c>
      <c r="J69" s="153" t="s">
        <v>357</v>
      </c>
      <c r="K69" s="153">
        <v>0</v>
      </c>
      <c r="L69" s="153">
        <v>0</v>
      </c>
      <c r="M69" s="153">
        <v>2</v>
      </c>
      <c r="N69" s="153">
        <v>0</v>
      </c>
      <c r="O69" s="153">
        <v>0</v>
      </c>
      <c r="P69" s="153">
        <v>2</v>
      </c>
      <c r="Q69" s="153">
        <v>0</v>
      </c>
      <c r="R69" s="153">
        <v>0</v>
      </c>
      <c r="S69" s="153">
        <v>2</v>
      </c>
      <c r="T69" s="153">
        <v>0</v>
      </c>
      <c r="U69" s="153">
        <v>0</v>
      </c>
      <c r="V69" s="153">
        <v>570</v>
      </c>
      <c r="W69" s="153"/>
      <c r="X69" s="153"/>
      <c r="Y69" s="153"/>
      <c r="Z69" s="153"/>
      <c r="AA69" s="153">
        <v>1</v>
      </c>
      <c r="AB69" s="155">
        <f t="shared" si="0"/>
        <v>10.000000000116421</v>
      </c>
      <c r="AC69" s="156">
        <f t="shared" si="1"/>
        <v>2</v>
      </c>
      <c r="AD69" s="156">
        <f t="shared" si="2"/>
        <v>2850.0000000331797</v>
      </c>
    </row>
    <row r="70" spans="1:30" s="48" customFormat="1" ht="45" x14ac:dyDescent="0.25">
      <c r="A70" s="153">
        <v>60</v>
      </c>
      <c r="B70" s="153" t="s">
        <v>173</v>
      </c>
      <c r="C70" s="153" t="s">
        <v>143</v>
      </c>
      <c r="D70" s="153" t="s">
        <v>489</v>
      </c>
      <c r="E70" s="153" t="s">
        <v>159</v>
      </c>
      <c r="F70" s="154" t="s">
        <v>490</v>
      </c>
      <c r="G70" s="154" t="s">
        <v>491</v>
      </c>
      <c r="H70" s="153" t="s">
        <v>119</v>
      </c>
      <c r="I70" s="153">
        <v>0.90000000013969805</v>
      </c>
      <c r="J70" s="153" t="s">
        <v>492</v>
      </c>
      <c r="K70" s="153">
        <v>0</v>
      </c>
      <c r="L70" s="153">
        <v>0</v>
      </c>
      <c r="M70" s="153">
        <v>1</v>
      </c>
      <c r="N70" s="153">
        <v>0</v>
      </c>
      <c r="O70" s="153">
        <v>0</v>
      </c>
      <c r="P70" s="153">
        <v>1</v>
      </c>
      <c r="Q70" s="153">
        <v>0</v>
      </c>
      <c r="R70" s="153">
        <v>0</v>
      </c>
      <c r="S70" s="153">
        <v>1</v>
      </c>
      <c r="T70" s="153">
        <v>0</v>
      </c>
      <c r="U70" s="153">
        <v>0</v>
      </c>
      <c r="V70" s="153">
        <v>2200</v>
      </c>
      <c r="W70" s="153"/>
      <c r="X70" s="153"/>
      <c r="Y70" s="153"/>
      <c r="Z70" s="153"/>
      <c r="AA70" s="153">
        <v>1</v>
      </c>
      <c r="AB70" s="155">
        <f t="shared" si="0"/>
        <v>0.90000000013969805</v>
      </c>
      <c r="AC70" s="156">
        <f t="shared" si="1"/>
        <v>1</v>
      </c>
      <c r="AD70" s="156">
        <f t="shared" si="2"/>
        <v>1980.0000003073358</v>
      </c>
    </row>
    <row r="71" spans="1:30" s="48" customFormat="1" ht="45" x14ac:dyDescent="0.25">
      <c r="A71" s="153">
        <v>61</v>
      </c>
      <c r="B71" s="153" t="s">
        <v>173</v>
      </c>
      <c r="C71" s="153" t="s">
        <v>143</v>
      </c>
      <c r="D71" s="153" t="s">
        <v>330</v>
      </c>
      <c r="E71" s="153" t="s">
        <v>159</v>
      </c>
      <c r="F71" s="154" t="s">
        <v>493</v>
      </c>
      <c r="G71" s="154" t="s">
        <v>494</v>
      </c>
      <c r="H71" s="153" t="s">
        <v>119</v>
      </c>
      <c r="I71" s="153">
        <v>3.8666666666977099</v>
      </c>
      <c r="J71" s="153" t="s">
        <v>326</v>
      </c>
      <c r="K71" s="153">
        <v>0</v>
      </c>
      <c r="L71" s="153">
        <v>0</v>
      </c>
      <c r="M71" s="153">
        <v>1</v>
      </c>
      <c r="N71" s="153">
        <v>0</v>
      </c>
      <c r="O71" s="153">
        <v>0</v>
      </c>
      <c r="P71" s="153">
        <v>1</v>
      </c>
      <c r="Q71" s="153">
        <v>0</v>
      </c>
      <c r="R71" s="153">
        <v>0</v>
      </c>
      <c r="S71" s="153">
        <v>1</v>
      </c>
      <c r="T71" s="153">
        <v>0</v>
      </c>
      <c r="U71" s="153">
        <v>0</v>
      </c>
      <c r="V71" s="153">
        <v>460</v>
      </c>
      <c r="W71" s="153"/>
      <c r="X71" s="153"/>
      <c r="Y71" s="153"/>
      <c r="Z71" s="153"/>
      <c r="AA71" s="153">
        <v>1</v>
      </c>
      <c r="AB71" s="155">
        <f t="shared" si="0"/>
        <v>3.8666666666977099</v>
      </c>
      <c r="AC71" s="156">
        <f t="shared" si="1"/>
        <v>1</v>
      </c>
      <c r="AD71" s="156">
        <f t="shared" si="2"/>
        <v>1778.6666666809465</v>
      </c>
    </row>
    <row r="72" spans="1:30" s="48" customFormat="1" ht="45" x14ac:dyDescent="0.25">
      <c r="A72" s="153">
        <v>62</v>
      </c>
      <c r="B72" s="153" t="s">
        <v>173</v>
      </c>
      <c r="C72" s="153" t="s">
        <v>143</v>
      </c>
      <c r="D72" s="153" t="s">
        <v>495</v>
      </c>
      <c r="E72" s="153" t="s">
        <v>159</v>
      </c>
      <c r="F72" s="154" t="s">
        <v>496</v>
      </c>
      <c r="G72" s="154" t="s">
        <v>497</v>
      </c>
      <c r="H72" s="153" t="s">
        <v>119</v>
      </c>
      <c r="I72" s="153">
        <v>5.6000000000931296</v>
      </c>
      <c r="J72" s="153" t="s">
        <v>498</v>
      </c>
      <c r="K72" s="153">
        <v>0</v>
      </c>
      <c r="L72" s="153">
        <v>0</v>
      </c>
      <c r="M72" s="153">
        <v>1</v>
      </c>
      <c r="N72" s="153">
        <v>0</v>
      </c>
      <c r="O72" s="153">
        <v>0</v>
      </c>
      <c r="P72" s="153">
        <v>1</v>
      </c>
      <c r="Q72" s="153">
        <v>0</v>
      </c>
      <c r="R72" s="153">
        <v>0</v>
      </c>
      <c r="S72" s="153">
        <v>1</v>
      </c>
      <c r="T72" s="153">
        <v>0</v>
      </c>
      <c r="U72" s="153">
        <v>0</v>
      </c>
      <c r="V72" s="153">
        <v>670</v>
      </c>
      <c r="W72" s="153"/>
      <c r="X72" s="153"/>
      <c r="Y72" s="153"/>
      <c r="Z72" s="153"/>
      <c r="AA72" s="153">
        <v>1</v>
      </c>
      <c r="AB72" s="155">
        <f>I72*M72*AA72</f>
        <v>5.6000000000931296</v>
      </c>
      <c r="AC72" s="156">
        <f t="shared" si="1"/>
        <v>1</v>
      </c>
      <c r="AD72" s="156">
        <f t="shared" si="2"/>
        <v>3752.0000000623968</v>
      </c>
    </row>
    <row r="73" spans="1:30" s="48" customFormat="1" ht="45" x14ac:dyDescent="0.25">
      <c r="A73" s="153">
        <v>63</v>
      </c>
      <c r="B73" s="153" t="s">
        <v>172</v>
      </c>
      <c r="C73" s="153" t="s">
        <v>143</v>
      </c>
      <c r="D73" s="153" t="s">
        <v>499</v>
      </c>
      <c r="E73" s="153" t="s">
        <v>159</v>
      </c>
      <c r="F73" s="154" t="s">
        <v>500</v>
      </c>
      <c r="G73" s="154" t="s">
        <v>501</v>
      </c>
      <c r="H73" s="153" t="s">
        <v>119</v>
      </c>
      <c r="I73" s="153">
        <v>3.0333333332673602</v>
      </c>
      <c r="J73" s="153" t="s">
        <v>502</v>
      </c>
      <c r="K73" s="153">
        <v>0</v>
      </c>
      <c r="L73" s="153">
        <v>0</v>
      </c>
      <c r="M73" s="153">
        <v>1</v>
      </c>
      <c r="N73" s="153">
        <v>0</v>
      </c>
      <c r="O73" s="153">
        <v>0</v>
      </c>
      <c r="P73" s="153">
        <v>1</v>
      </c>
      <c r="Q73" s="153">
        <v>0</v>
      </c>
      <c r="R73" s="153">
        <v>0</v>
      </c>
      <c r="S73" s="153">
        <v>1</v>
      </c>
      <c r="T73" s="153">
        <v>0</v>
      </c>
      <c r="U73" s="153">
        <v>0</v>
      </c>
      <c r="V73" s="153">
        <v>0</v>
      </c>
      <c r="W73" s="153"/>
      <c r="X73" s="153"/>
      <c r="Y73" s="153"/>
      <c r="Z73" s="153"/>
      <c r="AA73" s="153">
        <v>1</v>
      </c>
      <c r="AB73" s="155">
        <f t="shared" si="0"/>
        <v>3.0333333332673602</v>
      </c>
      <c r="AC73" s="156">
        <f t="shared" si="1"/>
        <v>1</v>
      </c>
      <c r="AD73" s="156">
        <f t="shared" si="2"/>
        <v>0</v>
      </c>
    </row>
    <row r="74" spans="1:30" s="48" customFormat="1" ht="45" x14ac:dyDescent="0.25">
      <c r="A74" s="153">
        <v>64</v>
      </c>
      <c r="B74" s="153" t="s">
        <v>173</v>
      </c>
      <c r="C74" s="153" t="s">
        <v>143</v>
      </c>
      <c r="D74" s="153" t="s">
        <v>362</v>
      </c>
      <c r="E74" s="153" t="s">
        <v>159</v>
      </c>
      <c r="F74" s="154" t="s">
        <v>503</v>
      </c>
      <c r="G74" s="154" t="s">
        <v>504</v>
      </c>
      <c r="H74" s="153" t="s">
        <v>119</v>
      </c>
      <c r="I74" s="153">
        <v>1.2333333333372101</v>
      </c>
      <c r="J74" s="153" t="s">
        <v>365</v>
      </c>
      <c r="K74" s="153">
        <v>0</v>
      </c>
      <c r="L74" s="153">
        <v>0</v>
      </c>
      <c r="M74" s="153">
        <v>1</v>
      </c>
      <c r="N74" s="153">
        <v>0</v>
      </c>
      <c r="O74" s="153">
        <v>0</v>
      </c>
      <c r="P74" s="153">
        <v>1</v>
      </c>
      <c r="Q74" s="153">
        <v>0</v>
      </c>
      <c r="R74" s="153">
        <v>0</v>
      </c>
      <c r="S74" s="153">
        <v>1</v>
      </c>
      <c r="T74" s="153">
        <v>0</v>
      </c>
      <c r="U74" s="153">
        <v>0</v>
      </c>
      <c r="V74" s="153">
        <v>1790</v>
      </c>
      <c r="W74" s="153"/>
      <c r="X74" s="153"/>
      <c r="Y74" s="153"/>
      <c r="Z74" s="153"/>
      <c r="AA74" s="153">
        <v>1</v>
      </c>
      <c r="AB74" s="155">
        <f t="shared" si="0"/>
        <v>1.2333333333372101</v>
      </c>
      <c r="AC74" s="156">
        <f t="shared" si="1"/>
        <v>1</v>
      </c>
      <c r="AD74" s="156">
        <f t="shared" si="2"/>
        <v>2207.666666673606</v>
      </c>
    </row>
    <row r="75" spans="1:30" s="48" customFormat="1" ht="45" x14ac:dyDescent="0.25">
      <c r="A75" s="153">
        <v>65</v>
      </c>
      <c r="B75" s="153" t="s">
        <v>173</v>
      </c>
      <c r="C75" s="153" t="s">
        <v>143</v>
      </c>
      <c r="D75" s="153" t="s">
        <v>271</v>
      </c>
      <c r="E75" s="153" t="s">
        <v>159</v>
      </c>
      <c r="F75" s="154" t="s">
        <v>505</v>
      </c>
      <c r="G75" s="154" t="s">
        <v>506</v>
      </c>
      <c r="H75" s="153" t="s">
        <v>119</v>
      </c>
      <c r="I75" s="153">
        <v>2.5833333331975199</v>
      </c>
      <c r="J75" s="153" t="s">
        <v>272</v>
      </c>
      <c r="K75" s="153">
        <v>0</v>
      </c>
      <c r="L75" s="153">
        <v>0</v>
      </c>
      <c r="M75" s="153">
        <v>1</v>
      </c>
      <c r="N75" s="153">
        <v>0</v>
      </c>
      <c r="O75" s="153">
        <v>0</v>
      </c>
      <c r="P75" s="153">
        <v>1</v>
      </c>
      <c r="Q75" s="153">
        <v>0</v>
      </c>
      <c r="R75" s="153">
        <v>0</v>
      </c>
      <c r="S75" s="153">
        <v>1</v>
      </c>
      <c r="T75" s="153">
        <v>0</v>
      </c>
      <c r="U75" s="153">
        <v>0</v>
      </c>
      <c r="V75" s="153">
        <v>580</v>
      </c>
      <c r="W75" s="153"/>
      <c r="X75" s="153"/>
      <c r="Y75" s="153"/>
      <c r="Z75" s="153"/>
      <c r="AA75" s="153">
        <v>1</v>
      </c>
      <c r="AB75" s="155">
        <f t="shared" si="0"/>
        <v>2.5833333331975199</v>
      </c>
      <c r="AC75" s="156">
        <f t="shared" si="1"/>
        <v>1</v>
      </c>
      <c r="AD75" s="156">
        <f t="shared" si="2"/>
        <v>1498.3333332545615</v>
      </c>
    </row>
    <row r="76" spans="1:30" s="48" customFormat="1" ht="45" x14ac:dyDescent="0.25">
      <c r="A76" s="153">
        <v>66</v>
      </c>
      <c r="B76" s="153" t="s">
        <v>172</v>
      </c>
      <c r="C76" s="153" t="s">
        <v>143</v>
      </c>
      <c r="D76" s="153" t="s">
        <v>507</v>
      </c>
      <c r="E76" s="153" t="s">
        <v>159</v>
      </c>
      <c r="F76" s="154" t="s">
        <v>508</v>
      </c>
      <c r="G76" s="154" t="s">
        <v>509</v>
      </c>
      <c r="H76" s="153" t="s">
        <v>119</v>
      </c>
      <c r="I76" s="153">
        <v>3</v>
      </c>
      <c r="J76" s="153" t="s">
        <v>469</v>
      </c>
      <c r="K76" s="153">
        <v>0</v>
      </c>
      <c r="L76" s="153">
        <v>0</v>
      </c>
      <c r="M76" s="153">
        <v>3</v>
      </c>
      <c r="N76" s="153">
        <v>0</v>
      </c>
      <c r="O76" s="153">
        <v>0</v>
      </c>
      <c r="P76" s="153">
        <v>3</v>
      </c>
      <c r="Q76" s="153">
        <v>0</v>
      </c>
      <c r="R76" s="153">
        <v>0</v>
      </c>
      <c r="S76" s="153">
        <v>2</v>
      </c>
      <c r="T76" s="153">
        <v>1</v>
      </c>
      <c r="U76" s="153">
        <v>0</v>
      </c>
      <c r="V76" s="153">
        <v>270</v>
      </c>
      <c r="W76" s="153"/>
      <c r="X76" s="153"/>
      <c r="Y76" s="153"/>
      <c r="Z76" s="153"/>
      <c r="AA76" s="153">
        <v>1</v>
      </c>
      <c r="AB76" s="155">
        <f t="shared" ref="AB76:AB139" si="3">I76*M76*AA76</f>
        <v>9</v>
      </c>
      <c r="AC76" s="156">
        <f t="shared" ref="AC76:AC139" si="4">M76*AA76</f>
        <v>3</v>
      </c>
      <c r="AD76" s="156">
        <f t="shared" ref="AD76:AD139" si="5">I76*V76</f>
        <v>810</v>
      </c>
    </row>
    <row r="77" spans="1:30" s="48" customFormat="1" ht="45" x14ac:dyDescent="0.25">
      <c r="A77" s="153">
        <v>67</v>
      </c>
      <c r="B77" s="153" t="s">
        <v>172</v>
      </c>
      <c r="C77" s="153" t="s">
        <v>143</v>
      </c>
      <c r="D77" s="153" t="s">
        <v>510</v>
      </c>
      <c r="E77" s="153" t="s">
        <v>159</v>
      </c>
      <c r="F77" s="154" t="s">
        <v>508</v>
      </c>
      <c r="G77" s="154" t="s">
        <v>509</v>
      </c>
      <c r="H77" s="153" t="s">
        <v>119</v>
      </c>
      <c r="I77" s="153">
        <v>3</v>
      </c>
      <c r="J77" s="153" t="s">
        <v>511</v>
      </c>
      <c r="K77" s="153">
        <v>0</v>
      </c>
      <c r="L77" s="153">
        <v>0</v>
      </c>
      <c r="M77" s="153">
        <v>1</v>
      </c>
      <c r="N77" s="153">
        <v>0</v>
      </c>
      <c r="O77" s="153">
        <v>0</v>
      </c>
      <c r="P77" s="153">
        <v>1</v>
      </c>
      <c r="Q77" s="153">
        <v>0</v>
      </c>
      <c r="R77" s="153">
        <v>0</v>
      </c>
      <c r="S77" s="153">
        <v>1</v>
      </c>
      <c r="T77" s="153">
        <v>0</v>
      </c>
      <c r="U77" s="153">
        <v>0</v>
      </c>
      <c r="V77" s="153">
        <v>550</v>
      </c>
      <c r="W77" s="153"/>
      <c r="X77" s="153"/>
      <c r="Y77" s="153"/>
      <c r="Z77" s="153"/>
      <c r="AA77" s="153">
        <v>1</v>
      </c>
      <c r="AB77" s="155">
        <f t="shared" si="3"/>
        <v>3</v>
      </c>
      <c r="AC77" s="156">
        <f t="shared" si="4"/>
        <v>1</v>
      </c>
      <c r="AD77" s="156">
        <f t="shared" si="5"/>
        <v>1650</v>
      </c>
    </row>
    <row r="78" spans="1:30" s="48" customFormat="1" ht="60" x14ac:dyDescent="0.25">
      <c r="A78" s="153">
        <v>68</v>
      </c>
      <c r="B78" s="153" t="s">
        <v>173</v>
      </c>
      <c r="C78" s="153" t="s">
        <v>243</v>
      </c>
      <c r="D78" s="153" t="s">
        <v>512</v>
      </c>
      <c r="E78" s="153" t="s">
        <v>147</v>
      </c>
      <c r="F78" s="154" t="s">
        <v>513</v>
      </c>
      <c r="G78" s="154" t="s">
        <v>514</v>
      </c>
      <c r="H78" s="153" t="s">
        <v>120</v>
      </c>
      <c r="I78" s="153">
        <v>1.40000000002328</v>
      </c>
      <c r="J78" s="153" t="s">
        <v>515</v>
      </c>
      <c r="K78" s="153">
        <v>0</v>
      </c>
      <c r="L78" s="153">
        <v>0</v>
      </c>
      <c r="M78" s="153">
        <v>8</v>
      </c>
      <c r="N78" s="153">
        <v>0</v>
      </c>
      <c r="O78" s="153">
        <v>0</v>
      </c>
      <c r="P78" s="153">
        <v>8</v>
      </c>
      <c r="Q78" s="153">
        <v>0</v>
      </c>
      <c r="R78" s="153">
        <v>0</v>
      </c>
      <c r="S78" s="153">
        <v>8</v>
      </c>
      <c r="T78" s="153">
        <v>0</v>
      </c>
      <c r="U78" s="153">
        <v>0</v>
      </c>
      <c r="V78" s="153">
        <v>2592</v>
      </c>
      <c r="W78" s="153"/>
      <c r="X78" s="153" t="s">
        <v>516</v>
      </c>
      <c r="Y78" s="153" t="s">
        <v>379</v>
      </c>
      <c r="Z78" s="153" t="s">
        <v>380</v>
      </c>
      <c r="AA78" s="153">
        <v>1</v>
      </c>
      <c r="AB78" s="155">
        <f t="shared" si="3"/>
        <v>11.20000000018624</v>
      </c>
      <c r="AC78" s="156">
        <f t="shared" si="4"/>
        <v>8</v>
      </c>
      <c r="AD78" s="156">
        <f t="shared" si="5"/>
        <v>3628.8000000603415</v>
      </c>
    </row>
    <row r="79" spans="1:30" s="48" customFormat="1" ht="45" x14ac:dyDescent="0.25">
      <c r="A79" s="153">
        <v>69</v>
      </c>
      <c r="B79" s="153" t="s">
        <v>173</v>
      </c>
      <c r="C79" s="153" t="s">
        <v>143</v>
      </c>
      <c r="D79" s="153" t="s">
        <v>385</v>
      </c>
      <c r="E79" s="153" t="s">
        <v>159</v>
      </c>
      <c r="F79" s="154" t="s">
        <v>517</v>
      </c>
      <c r="G79" s="154" t="s">
        <v>518</v>
      </c>
      <c r="H79" s="153" t="s">
        <v>119</v>
      </c>
      <c r="I79" s="153">
        <v>1.2333333333372101</v>
      </c>
      <c r="J79" s="153" t="s">
        <v>388</v>
      </c>
      <c r="K79" s="153">
        <v>0</v>
      </c>
      <c r="L79" s="153">
        <v>0</v>
      </c>
      <c r="M79" s="153">
        <v>2</v>
      </c>
      <c r="N79" s="153">
        <v>0</v>
      </c>
      <c r="O79" s="153">
        <v>0</v>
      </c>
      <c r="P79" s="153">
        <v>2</v>
      </c>
      <c r="Q79" s="153">
        <v>0</v>
      </c>
      <c r="R79" s="153">
        <v>0</v>
      </c>
      <c r="S79" s="153">
        <v>2</v>
      </c>
      <c r="T79" s="153">
        <v>0</v>
      </c>
      <c r="U79" s="153">
        <v>0</v>
      </c>
      <c r="V79" s="153">
        <v>50</v>
      </c>
      <c r="W79" s="153"/>
      <c r="X79" s="153"/>
      <c r="Y79" s="153"/>
      <c r="Z79" s="153"/>
      <c r="AA79" s="153">
        <v>1</v>
      </c>
      <c r="AB79" s="155">
        <f t="shared" si="3"/>
        <v>2.4666666666744201</v>
      </c>
      <c r="AC79" s="156">
        <f t="shared" si="4"/>
        <v>2</v>
      </c>
      <c r="AD79" s="156">
        <f t="shared" si="5"/>
        <v>61.6666666668605</v>
      </c>
    </row>
    <row r="80" spans="1:30" s="48" customFormat="1" ht="60" x14ac:dyDescent="0.25">
      <c r="A80" s="153">
        <v>70</v>
      </c>
      <c r="B80" s="153" t="s">
        <v>173</v>
      </c>
      <c r="C80" s="153" t="s">
        <v>243</v>
      </c>
      <c r="D80" s="153" t="s">
        <v>512</v>
      </c>
      <c r="E80" s="153" t="s">
        <v>147</v>
      </c>
      <c r="F80" s="154" t="s">
        <v>519</v>
      </c>
      <c r="G80" s="154" t="s">
        <v>520</v>
      </c>
      <c r="H80" s="153" t="s">
        <v>120</v>
      </c>
      <c r="I80" s="153">
        <v>0.21666666667442799</v>
      </c>
      <c r="J80" s="153" t="s">
        <v>515</v>
      </c>
      <c r="K80" s="153">
        <v>0</v>
      </c>
      <c r="L80" s="153">
        <v>0</v>
      </c>
      <c r="M80" s="153">
        <v>8</v>
      </c>
      <c r="N80" s="153">
        <v>0</v>
      </c>
      <c r="O80" s="153">
        <v>0</v>
      </c>
      <c r="P80" s="153">
        <v>8</v>
      </c>
      <c r="Q80" s="153">
        <v>0</v>
      </c>
      <c r="R80" s="153">
        <v>0</v>
      </c>
      <c r="S80" s="153">
        <v>8</v>
      </c>
      <c r="T80" s="153">
        <v>0</v>
      </c>
      <c r="U80" s="153">
        <v>0</v>
      </c>
      <c r="V80" s="153">
        <v>2592</v>
      </c>
      <c r="W80" s="153"/>
      <c r="X80" s="153" t="s">
        <v>516</v>
      </c>
      <c r="Y80" s="153" t="s">
        <v>379</v>
      </c>
      <c r="Z80" s="153" t="s">
        <v>380</v>
      </c>
      <c r="AA80" s="153">
        <v>1</v>
      </c>
      <c r="AB80" s="155">
        <f t="shared" si="3"/>
        <v>1.7333333333954239</v>
      </c>
      <c r="AC80" s="156">
        <f t="shared" si="4"/>
        <v>8</v>
      </c>
      <c r="AD80" s="156">
        <f t="shared" si="5"/>
        <v>561.60000002011736</v>
      </c>
    </row>
    <row r="81" spans="1:30" s="48" customFormat="1" ht="45" x14ac:dyDescent="0.25">
      <c r="A81" s="153">
        <v>71</v>
      </c>
      <c r="B81" s="153" t="s">
        <v>171</v>
      </c>
      <c r="C81" s="153" t="s">
        <v>143</v>
      </c>
      <c r="D81" s="153" t="s">
        <v>521</v>
      </c>
      <c r="E81" s="153" t="s">
        <v>159</v>
      </c>
      <c r="F81" s="154" t="s">
        <v>522</v>
      </c>
      <c r="G81" s="154" t="s">
        <v>523</v>
      </c>
      <c r="H81" s="153" t="s">
        <v>120</v>
      </c>
      <c r="I81" s="153">
        <v>0.50000000005820799</v>
      </c>
      <c r="J81" s="153" t="s">
        <v>246</v>
      </c>
      <c r="K81" s="153">
        <v>0</v>
      </c>
      <c r="L81" s="153">
        <v>1</v>
      </c>
      <c r="M81" s="153">
        <v>5</v>
      </c>
      <c r="N81" s="153">
        <v>0</v>
      </c>
      <c r="O81" s="153">
        <v>1</v>
      </c>
      <c r="P81" s="153">
        <v>4</v>
      </c>
      <c r="Q81" s="153">
        <v>0</v>
      </c>
      <c r="R81" s="153">
        <v>0</v>
      </c>
      <c r="S81" s="153">
        <v>5</v>
      </c>
      <c r="T81" s="153">
        <v>0</v>
      </c>
      <c r="U81" s="153">
        <v>0</v>
      </c>
      <c r="V81" s="153">
        <v>560</v>
      </c>
      <c r="W81" s="153"/>
      <c r="X81" s="153" t="s">
        <v>524</v>
      </c>
      <c r="Y81" s="153" t="s">
        <v>144</v>
      </c>
      <c r="Z81" s="153" t="s">
        <v>158</v>
      </c>
      <c r="AA81" s="153">
        <v>0</v>
      </c>
      <c r="AB81" s="155">
        <f t="shared" si="3"/>
        <v>0</v>
      </c>
      <c r="AC81" s="156">
        <f t="shared" si="4"/>
        <v>0</v>
      </c>
      <c r="AD81" s="156">
        <f t="shared" si="5"/>
        <v>280.00000003259646</v>
      </c>
    </row>
    <row r="82" spans="1:30" s="48" customFormat="1" ht="45" x14ac:dyDescent="0.25">
      <c r="A82" s="153">
        <v>72</v>
      </c>
      <c r="B82" s="153" t="s">
        <v>192</v>
      </c>
      <c r="C82" s="153" t="s">
        <v>143</v>
      </c>
      <c r="D82" s="153" t="s">
        <v>525</v>
      </c>
      <c r="E82" s="153" t="s">
        <v>147</v>
      </c>
      <c r="F82" s="154" t="s">
        <v>526</v>
      </c>
      <c r="G82" s="154" t="s">
        <v>526</v>
      </c>
      <c r="H82" s="153" t="s">
        <v>120</v>
      </c>
      <c r="I82" s="153">
        <v>0</v>
      </c>
      <c r="J82" s="153" t="s">
        <v>527</v>
      </c>
      <c r="K82" s="153">
        <v>0</v>
      </c>
      <c r="L82" s="153">
        <v>0</v>
      </c>
      <c r="M82" s="153">
        <v>1</v>
      </c>
      <c r="N82" s="153">
        <v>0</v>
      </c>
      <c r="O82" s="153">
        <v>0</v>
      </c>
      <c r="P82" s="153">
        <v>1</v>
      </c>
      <c r="Q82" s="153">
        <v>0</v>
      </c>
      <c r="R82" s="153">
        <v>0</v>
      </c>
      <c r="S82" s="153">
        <v>1</v>
      </c>
      <c r="T82" s="153">
        <v>0</v>
      </c>
      <c r="U82" s="153">
        <v>0</v>
      </c>
      <c r="V82" s="153">
        <v>3450</v>
      </c>
      <c r="W82" s="153"/>
      <c r="X82" s="153" t="s">
        <v>528</v>
      </c>
      <c r="Y82" s="153" t="s">
        <v>529</v>
      </c>
      <c r="Z82" s="153" t="s">
        <v>146</v>
      </c>
      <c r="AA82" s="153">
        <v>0</v>
      </c>
      <c r="AB82" s="155">
        <f t="shared" si="3"/>
        <v>0</v>
      </c>
      <c r="AC82" s="156">
        <f t="shared" si="4"/>
        <v>0</v>
      </c>
      <c r="AD82" s="156">
        <f t="shared" si="5"/>
        <v>0</v>
      </c>
    </row>
    <row r="83" spans="1:30" s="48" customFormat="1" ht="45" x14ac:dyDescent="0.25">
      <c r="A83" s="153">
        <v>73</v>
      </c>
      <c r="B83" s="153" t="s">
        <v>173</v>
      </c>
      <c r="C83" s="153" t="s">
        <v>143</v>
      </c>
      <c r="D83" s="153" t="s">
        <v>330</v>
      </c>
      <c r="E83" s="153" t="s">
        <v>159</v>
      </c>
      <c r="F83" s="154" t="s">
        <v>530</v>
      </c>
      <c r="G83" s="154" t="s">
        <v>531</v>
      </c>
      <c r="H83" s="153" t="s">
        <v>119</v>
      </c>
      <c r="I83" s="153">
        <v>1.6333333334186999</v>
      </c>
      <c r="J83" s="153" t="s">
        <v>326</v>
      </c>
      <c r="K83" s="153">
        <v>0</v>
      </c>
      <c r="L83" s="153">
        <v>0</v>
      </c>
      <c r="M83" s="153">
        <v>1</v>
      </c>
      <c r="N83" s="153">
        <v>0</v>
      </c>
      <c r="O83" s="153">
        <v>0</v>
      </c>
      <c r="P83" s="153">
        <v>1</v>
      </c>
      <c r="Q83" s="153">
        <v>0</v>
      </c>
      <c r="R83" s="153">
        <v>0</v>
      </c>
      <c r="S83" s="153">
        <v>1</v>
      </c>
      <c r="T83" s="153">
        <v>0</v>
      </c>
      <c r="U83" s="153">
        <v>0</v>
      </c>
      <c r="V83" s="153">
        <v>460</v>
      </c>
      <c r="W83" s="153"/>
      <c r="X83" s="153"/>
      <c r="Y83" s="153"/>
      <c r="Z83" s="153"/>
      <c r="AA83" s="153">
        <v>1</v>
      </c>
      <c r="AB83" s="155">
        <f>I83*M83*AA83</f>
        <v>1.6333333334186999</v>
      </c>
      <c r="AC83" s="156">
        <f t="shared" si="4"/>
        <v>1</v>
      </c>
      <c r="AD83" s="156">
        <f t="shared" si="5"/>
        <v>751.33333337260194</v>
      </c>
    </row>
    <row r="84" spans="1:30" s="48" customFormat="1" ht="45" x14ac:dyDescent="0.25">
      <c r="A84" s="153">
        <v>74</v>
      </c>
      <c r="B84" s="153" t="s">
        <v>174</v>
      </c>
      <c r="C84" s="153" t="s">
        <v>143</v>
      </c>
      <c r="D84" s="153" t="s">
        <v>482</v>
      </c>
      <c r="E84" s="153" t="s">
        <v>159</v>
      </c>
      <c r="F84" s="154" t="s">
        <v>532</v>
      </c>
      <c r="G84" s="154" t="s">
        <v>533</v>
      </c>
      <c r="H84" s="153" t="s">
        <v>119</v>
      </c>
      <c r="I84" s="153">
        <v>7.1333333333604996</v>
      </c>
      <c r="J84" s="153" t="s">
        <v>485</v>
      </c>
      <c r="K84" s="153">
        <v>0</v>
      </c>
      <c r="L84" s="153">
        <v>0</v>
      </c>
      <c r="M84" s="153">
        <v>1</v>
      </c>
      <c r="N84" s="153">
        <v>0</v>
      </c>
      <c r="O84" s="153">
        <v>0</v>
      </c>
      <c r="P84" s="153">
        <v>1</v>
      </c>
      <c r="Q84" s="153">
        <v>0</v>
      </c>
      <c r="R84" s="153">
        <v>0</v>
      </c>
      <c r="S84" s="153">
        <v>1</v>
      </c>
      <c r="T84" s="153">
        <v>0</v>
      </c>
      <c r="U84" s="153">
        <v>0</v>
      </c>
      <c r="V84" s="153">
        <v>100</v>
      </c>
      <c r="W84" s="153"/>
      <c r="X84" s="153"/>
      <c r="Y84" s="153"/>
      <c r="Z84" s="153"/>
      <c r="AA84" s="153">
        <v>1</v>
      </c>
      <c r="AB84" s="155">
        <f t="shared" si="3"/>
        <v>7.1333333333604996</v>
      </c>
      <c r="AC84" s="156">
        <f t="shared" si="4"/>
        <v>1</v>
      </c>
      <c r="AD84" s="156">
        <f t="shared" si="5"/>
        <v>713.33333333604992</v>
      </c>
    </row>
    <row r="85" spans="1:30" s="48" customFormat="1" ht="45" x14ac:dyDescent="0.25">
      <c r="A85" s="153">
        <v>75</v>
      </c>
      <c r="B85" s="153" t="s">
        <v>173</v>
      </c>
      <c r="C85" s="153" t="s">
        <v>143</v>
      </c>
      <c r="D85" s="153" t="s">
        <v>462</v>
      </c>
      <c r="E85" s="153" t="s">
        <v>159</v>
      </c>
      <c r="F85" s="154" t="s">
        <v>534</v>
      </c>
      <c r="G85" s="154" t="s">
        <v>535</v>
      </c>
      <c r="H85" s="153" t="s">
        <v>119</v>
      </c>
      <c r="I85" s="153">
        <v>1.59999999997672</v>
      </c>
      <c r="J85" s="153" t="s">
        <v>465</v>
      </c>
      <c r="K85" s="153">
        <v>0</v>
      </c>
      <c r="L85" s="153">
        <v>0</v>
      </c>
      <c r="M85" s="153">
        <v>1</v>
      </c>
      <c r="N85" s="153">
        <v>0</v>
      </c>
      <c r="O85" s="153">
        <v>0</v>
      </c>
      <c r="P85" s="153">
        <v>1</v>
      </c>
      <c r="Q85" s="153">
        <v>0</v>
      </c>
      <c r="R85" s="153">
        <v>0</v>
      </c>
      <c r="S85" s="153">
        <v>1</v>
      </c>
      <c r="T85" s="153">
        <v>0</v>
      </c>
      <c r="U85" s="153">
        <v>0</v>
      </c>
      <c r="V85" s="153">
        <v>300</v>
      </c>
      <c r="W85" s="153"/>
      <c r="X85" s="153"/>
      <c r="Y85" s="153"/>
      <c r="Z85" s="153"/>
      <c r="AA85" s="153">
        <v>1</v>
      </c>
      <c r="AB85" s="155">
        <f t="shared" si="3"/>
        <v>1.59999999997672</v>
      </c>
      <c r="AC85" s="156">
        <f t="shared" si="4"/>
        <v>1</v>
      </c>
      <c r="AD85" s="156">
        <f t="shared" si="5"/>
        <v>479.99999999301599</v>
      </c>
    </row>
    <row r="86" spans="1:30" s="48" customFormat="1" ht="45" x14ac:dyDescent="0.25">
      <c r="A86" s="153">
        <v>76</v>
      </c>
      <c r="B86" s="153" t="s">
        <v>173</v>
      </c>
      <c r="C86" s="153" t="s">
        <v>143</v>
      </c>
      <c r="D86" s="153" t="s">
        <v>259</v>
      </c>
      <c r="E86" s="153" t="s">
        <v>159</v>
      </c>
      <c r="F86" s="154" t="s">
        <v>536</v>
      </c>
      <c r="G86" s="154" t="s">
        <v>537</v>
      </c>
      <c r="H86" s="153" t="s">
        <v>119</v>
      </c>
      <c r="I86" s="153">
        <v>2.8333333333139299</v>
      </c>
      <c r="J86" s="153" t="s">
        <v>260</v>
      </c>
      <c r="K86" s="153">
        <v>0</v>
      </c>
      <c r="L86" s="153">
        <v>0</v>
      </c>
      <c r="M86" s="153">
        <v>1</v>
      </c>
      <c r="N86" s="153">
        <v>0</v>
      </c>
      <c r="O86" s="153">
        <v>0</v>
      </c>
      <c r="P86" s="153">
        <v>1</v>
      </c>
      <c r="Q86" s="153">
        <v>0</v>
      </c>
      <c r="R86" s="153">
        <v>0</v>
      </c>
      <c r="S86" s="153">
        <v>1</v>
      </c>
      <c r="T86" s="153">
        <v>0</v>
      </c>
      <c r="U86" s="153">
        <v>0</v>
      </c>
      <c r="V86" s="153">
        <v>180</v>
      </c>
      <c r="W86" s="153"/>
      <c r="X86" s="153"/>
      <c r="Y86" s="153"/>
      <c r="Z86" s="153"/>
      <c r="AA86" s="153">
        <v>1</v>
      </c>
      <c r="AB86" s="155">
        <f t="shared" si="3"/>
        <v>2.8333333333139299</v>
      </c>
      <c r="AC86" s="156">
        <f t="shared" si="4"/>
        <v>1</v>
      </c>
      <c r="AD86" s="156">
        <f t="shared" si="5"/>
        <v>509.99999999650737</v>
      </c>
    </row>
    <row r="87" spans="1:30" s="48" customFormat="1" ht="45" x14ac:dyDescent="0.25">
      <c r="A87" s="153">
        <v>77</v>
      </c>
      <c r="B87" s="153" t="s">
        <v>172</v>
      </c>
      <c r="C87" s="153" t="s">
        <v>143</v>
      </c>
      <c r="D87" s="153" t="s">
        <v>538</v>
      </c>
      <c r="E87" s="153" t="s">
        <v>159</v>
      </c>
      <c r="F87" s="154" t="s">
        <v>539</v>
      </c>
      <c r="G87" s="154" t="s">
        <v>540</v>
      </c>
      <c r="H87" s="153" t="s">
        <v>119</v>
      </c>
      <c r="I87" s="153">
        <v>2.1666666665696499</v>
      </c>
      <c r="J87" s="153" t="s">
        <v>541</v>
      </c>
      <c r="K87" s="153">
        <v>0</v>
      </c>
      <c r="L87" s="153">
        <v>0</v>
      </c>
      <c r="M87" s="153">
        <v>1</v>
      </c>
      <c r="N87" s="153">
        <v>0</v>
      </c>
      <c r="O87" s="153">
        <v>0</v>
      </c>
      <c r="P87" s="153">
        <v>1</v>
      </c>
      <c r="Q87" s="153">
        <v>0</v>
      </c>
      <c r="R87" s="153">
        <v>0</v>
      </c>
      <c r="S87" s="153">
        <v>1</v>
      </c>
      <c r="T87" s="153">
        <v>0</v>
      </c>
      <c r="U87" s="153">
        <v>0</v>
      </c>
      <c r="V87" s="153">
        <v>660</v>
      </c>
      <c r="W87" s="153"/>
      <c r="X87" s="153"/>
      <c r="Y87" s="153"/>
      <c r="Z87" s="153"/>
      <c r="AA87" s="153">
        <v>1</v>
      </c>
      <c r="AB87" s="155">
        <f t="shared" si="3"/>
        <v>2.1666666665696499</v>
      </c>
      <c r="AC87" s="156">
        <f t="shared" si="4"/>
        <v>1</v>
      </c>
      <c r="AD87" s="156">
        <f t="shared" si="5"/>
        <v>1429.9999999359688</v>
      </c>
    </row>
    <row r="88" spans="1:30" s="48" customFormat="1" ht="45" x14ac:dyDescent="0.25">
      <c r="A88" s="153">
        <v>78</v>
      </c>
      <c r="B88" s="153" t="s">
        <v>172</v>
      </c>
      <c r="C88" s="153" t="s">
        <v>143</v>
      </c>
      <c r="D88" s="153" t="s">
        <v>538</v>
      </c>
      <c r="E88" s="153" t="s">
        <v>159</v>
      </c>
      <c r="F88" s="154" t="s">
        <v>539</v>
      </c>
      <c r="G88" s="154" t="s">
        <v>540</v>
      </c>
      <c r="H88" s="153" t="s">
        <v>119</v>
      </c>
      <c r="I88" s="153">
        <v>2.1666666665696499</v>
      </c>
      <c r="J88" s="153" t="s">
        <v>541</v>
      </c>
      <c r="K88" s="153">
        <v>0</v>
      </c>
      <c r="L88" s="153">
        <v>0</v>
      </c>
      <c r="M88" s="153">
        <v>1</v>
      </c>
      <c r="N88" s="153">
        <v>0</v>
      </c>
      <c r="O88" s="153">
        <v>0</v>
      </c>
      <c r="P88" s="153">
        <v>1</v>
      </c>
      <c r="Q88" s="153">
        <v>0</v>
      </c>
      <c r="R88" s="153">
        <v>0</v>
      </c>
      <c r="S88" s="153">
        <v>1</v>
      </c>
      <c r="T88" s="153">
        <v>0</v>
      </c>
      <c r="U88" s="153">
        <v>0</v>
      </c>
      <c r="V88" s="153">
        <v>660</v>
      </c>
      <c r="W88" s="153"/>
      <c r="X88" s="153"/>
      <c r="Y88" s="153"/>
      <c r="Z88" s="153"/>
      <c r="AA88" s="153">
        <v>1</v>
      </c>
      <c r="AB88" s="155">
        <f t="shared" si="3"/>
        <v>2.1666666665696499</v>
      </c>
      <c r="AC88" s="156">
        <f t="shared" si="4"/>
        <v>1</v>
      </c>
      <c r="AD88" s="156">
        <f t="shared" si="5"/>
        <v>1429.9999999359688</v>
      </c>
    </row>
    <row r="89" spans="1:30" s="48" customFormat="1" ht="60" x14ac:dyDescent="0.25">
      <c r="A89" s="153">
        <v>79</v>
      </c>
      <c r="B89" s="153" t="s">
        <v>173</v>
      </c>
      <c r="C89" s="153" t="s">
        <v>143</v>
      </c>
      <c r="D89" s="153" t="s">
        <v>542</v>
      </c>
      <c r="E89" s="153" t="s">
        <v>147</v>
      </c>
      <c r="F89" s="154" t="s">
        <v>543</v>
      </c>
      <c r="G89" s="154" t="s">
        <v>543</v>
      </c>
      <c r="H89" s="153" t="s">
        <v>120</v>
      </c>
      <c r="I89" s="153">
        <v>0</v>
      </c>
      <c r="J89" s="153" t="s">
        <v>544</v>
      </c>
      <c r="K89" s="153">
        <v>0</v>
      </c>
      <c r="L89" s="153">
        <v>0</v>
      </c>
      <c r="M89" s="153">
        <v>1</v>
      </c>
      <c r="N89" s="153">
        <v>0</v>
      </c>
      <c r="O89" s="153">
        <v>0</v>
      </c>
      <c r="P89" s="153">
        <v>1</v>
      </c>
      <c r="Q89" s="153">
        <v>0</v>
      </c>
      <c r="R89" s="153">
        <v>0</v>
      </c>
      <c r="S89" s="153">
        <v>1</v>
      </c>
      <c r="T89" s="153">
        <v>0</v>
      </c>
      <c r="U89" s="153">
        <v>0</v>
      </c>
      <c r="V89" s="153">
        <v>5030</v>
      </c>
      <c r="W89" s="153"/>
      <c r="X89" s="153" t="s">
        <v>545</v>
      </c>
      <c r="Y89" s="153" t="s">
        <v>161</v>
      </c>
      <c r="Z89" s="153" t="s">
        <v>146</v>
      </c>
      <c r="AA89" s="153">
        <v>0</v>
      </c>
      <c r="AB89" s="155">
        <f t="shared" si="3"/>
        <v>0</v>
      </c>
      <c r="AC89" s="156">
        <f t="shared" si="4"/>
        <v>0</v>
      </c>
      <c r="AD89" s="156">
        <f t="shared" si="5"/>
        <v>0</v>
      </c>
    </row>
    <row r="90" spans="1:30" s="48" customFormat="1" ht="45" x14ac:dyDescent="0.25">
      <c r="A90" s="153">
        <v>80</v>
      </c>
      <c r="B90" s="153" t="s">
        <v>173</v>
      </c>
      <c r="C90" s="153" t="s">
        <v>143</v>
      </c>
      <c r="D90" s="153" t="s">
        <v>546</v>
      </c>
      <c r="E90" s="153" t="s">
        <v>159</v>
      </c>
      <c r="F90" s="154" t="s">
        <v>547</v>
      </c>
      <c r="G90" s="154" t="s">
        <v>547</v>
      </c>
      <c r="H90" s="153" t="s">
        <v>120</v>
      </c>
      <c r="I90" s="153">
        <v>0</v>
      </c>
      <c r="J90" s="153" t="s">
        <v>548</v>
      </c>
      <c r="K90" s="153">
        <v>0</v>
      </c>
      <c r="L90" s="153">
        <v>1</v>
      </c>
      <c r="M90" s="153">
        <v>15</v>
      </c>
      <c r="N90" s="153">
        <v>0</v>
      </c>
      <c r="O90" s="153">
        <v>1</v>
      </c>
      <c r="P90" s="153">
        <v>14</v>
      </c>
      <c r="Q90" s="153">
        <v>0</v>
      </c>
      <c r="R90" s="153">
        <v>0</v>
      </c>
      <c r="S90" s="153">
        <v>14</v>
      </c>
      <c r="T90" s="153">
        <v>1</v>
      </c>
      <c r="U90" s="153">
        <v>0</v>
      </c>
      <c r="V90" s="153">
        <v>380</v>
      </c>
      <c r="W90" s="153"/>
      <c r="X90" s="153" t="s">
        <v>549</v>
      </c>
      <c r="Y90" s="153" t="s">
        <v>144</v>
      </c>
      <c r="Z90" s="153" t="s">
        <v>146</v>
      </c>
      <c r="AA90" s="153">
        <v>0</v>
      </c>
      <c r="AB90" s="155">
        <f t="shared" si="3"/>
        <v>0</v>
      </c>
      <c r="AC90" s="156">
        <f t="shared" si="4"/>
        <v>0</v>
      </c>
      <c r="AD90" s="156">
        <f t="shared" si="5"/>
        <v>0</v>
      </c>
    </row>
    <row r="91" spans="1:30" s="48" customFormat="1" ht="45" x14ac:dyDescent="0.25">
      <c r="A91" s="153">
        <v>81</v>
      </c>
      <c r="B91" s="153" t="s">
        <v>173</v>
      </c>
      <c r="C91" s="153" t="s">
        <v>143</v>
      </c>
      <c r="D91" s="153" t="s">
        <v>290</v>
      </c>
      <c r="E91" s="153" t="s">
        <v>159</v>
      </c>
      <c r="F91" s="154" t="s">
        <v>550</v>
      </c>
      <c r="G91" s="154" t="s">
        <v>550</v>
      </c>
      <c r="H91" s="153" t="s">
        <v>120</v>
      </c>
      <c r="I91" s="153">
        <v>0</v>
      </c>
      <c r="J91" s="153" t="s">
        <v>291</v>
      </c>
      <c r="K91" s="153">
        <v>0</v>
      </c>
      <c r="L91" s="153">
        <v>0</v>
      </c>
      <c r="M91" s="153">
        <v>4</v>
      </c>
      <c r="N91" s="153">
        <v>0</v>
      </c>
      <c r="O91" s="153">
        <v>0</v>
      </c>
      <c r="P91" s="153">
        <v>4</v>
      </c>
      <c r="Q91" s="153">
        <v>0</v>
      </c>
      <c r="R91" s="153">
        <v>0</v>
      </c>
      <c r="S91" s="153">
        <v>4</v>
      </c>
      <c r="T91" s="153">
        <v>0</v>
      </c>
      <c r="U91" s="153">
        <v>0</v>
      </c>
      <c r="V91" s="153">
        <v>870</v>
      </c>
      <c r="W91" s="153"/>
      <c r="X91" s="153" t="s">
        <v>551</v>
      </c>
      <c r="Y91" s="153" t="s">
        <v>161</v>
      </c>
      <c r="Z91" s="153" t="s">
        <v>146</v>
      </c>
      <c r="AA91" s="153">
        <v>0</v>
      </c>
      <c r="AB91" s="155">
        <f t="shared" si="3"/>
        <v>0</v>
      </c>
      <c r="AC91" s="156">
        <f t="shared" si="4"/>
        <v>0</v>
      </c>
      <c r="AD91" s="156">
        <f t="shared" si="5"/>
        <v>0</v>
      </c>
    </row>
    <row r="92" spans="1:30" s="48" customFormat="1" ht="45" x14ac:dyDescent="0.25">
      <c r="A92" s="153">
        <v>82</v>
      </c>
      <c r="B92" s="153" t="s">
        <v>172</v>
      </c>
      <c r="C92" s="153" t="s">
        <v>143</v>
      </c>
      <c r="D92" s="153" t="s">
        <v>254</v>
      </c>
      <c r="E92" s="153" t="s">
        <v>159</v>
      </c>
      <c r="F92" s="154" t="s">
        <v>552</v>
      </c>
      <c r="G92" s="154" t="s">
        <v>553</v>
      </c>
      <c r="H92" s="153" t="s">
        <v>119</v>
      </c>
      <c r="I92" s="153">
        <v>6.4166666666278598</v>
      </c>
      <c r="J92" s="153" t="s">
        <v>554</v>
      </c>
      <c r="K92" s="153">
        <v>0</v>
      </c>
      <c r="L92" s="153">
        <v>0</v>
      </c>
      <c r="M92" s="153">
        <v>2</v>
      </c>
      <c r="N92" s="153">
        <v>0</v>
      </c>
      <c r="O92" s="153">
        <v>0</v>
      </c>
      <c r="P92" s="153">
        <v>2</v>
      </c>
      <c r="Q92" s="153">
        <v>0</v>
      </c>
      <c r="R92" s="153">
        <v>0</v>
      </c>
      <c r="S92" s="153">
        <v>2</v>
      </c>
      <c r="T92" s="153">
        <v>0</v>
      </c>
      <c r="U92" s="153">
        <v>0</v>
      </c>
      <c r="V92" s="153">
        <v>350</v>
      </c>
      <c r="W92" s="153"/>
      <c r="X92" s="153"/>
      <c r="Y92" s="153"/>
      <c r="Z92" s="153"/>
      <c r="AA92" s="153">
        <v>1</v>
      </c>
      <c r="AB92" s="155">
        <f t="shared" si="3"/>
        <v>12.83333333325572</v>
      </c>
      <c r="AC92" s="156">
        <f t="shared" si="4"/>
        <v>2</v>
      </c>
      <c r="AD92" s="156">
        <f t="shared" si="5"/>
        <v>2245.8333333197511</v>
      </c>
    </row>
    <row r="93" spans="1:30" s="48" customFormat="1" ht="45" x14ac:dyDescent="0.25">
      <c r="A93" s="153">
        <v>83</v>
      </c>
      <c r="B93" s="153" t="s">
        <v>173</v>
      </c>
      <c r="C93" s="153" t="s">
        <v>143</v>
      </c>
      <c r="D93" s="153" t="s">
        <v>330</v>
      </c>
      <c r="E93" s="153" t="s">
        <v>159</v>
      </c>
      <c r="F93" s="154" t="s">
        <v>555</v>
      </c>
      <c r="G93" s="154" t="s">
        <v>556</v>
      </c>
      <c r="H93" s="153" t="s">
        <v>119</v>
      </c>
      <c r="I93" s="153">
        <v>1.8833333331858699</v>
      </c>
      <c r="J93" s="153" t="s">
        <v>326</v>
      </c>
      <c r="K93" s="153">
        <v>0</v>
      </c>
      <c r="L93" s="153">
        <v>0</v>
      </c>
      <c r="M93" s="153">
        <v>1</v>
      </c>
      <c r="N93" s="153">
        <v>0</v>
      </c>
      <c r="O93" s="153">
        <v>0</v>
      </c>
      <c r="P93" s="153">
        <v>1</v>
      </c>
      <c r="Q93" s="153">
        <v>0</v>
      </c>
      <c r="R93" s="153">
        <v>0</v>
      </c>
      <c r="S93" s="153">
        <v>1</v>
      </c>
      <c r="T93" s="153">
        <v>0</v>
      </c>
      <c r="U93" s="153">
        <v>0</v>
      </c>
      <c r="V93" s="153">
        <v>460</v>
      </c>
      <c r="W93" s="153"/>
      <c r="X93" s="153"/>
      <c r="Y93" s="153"/>
      <c r="Z93" s="153"/>
      <c r="AA93" s="153">
        <v>1</v>
      </c>
      <c r="AB93" s="155">
        <f t="shared" si="3"/>
        <v>1.8833333331858699</v>
      </c>
      <c r="AC93" s="156">
        <f t="shared" si="4"/>
        <v>1</v>
      </c>
      <c r="AD93" s="156">
        <f t="shared" si="5"/>
        <v>866.33333326550019</v>
      </c>
    </row>
    <row r="94" spans="1:30" s="48" customFormat="1" ht="45" x14ac:dyDescent="0.25">
      <c r="A94" s="153">
        <v>84</v>
      </c>
      <c r="B94" s="153" t="s">
        <v>173</v>
      </c>
      <c r="C94" s="153" t="s">
        <v>143</v>
      </c>
      <c r="D94" s="153" t="s">
        <v>265</v>
      </c>
      <c r="E94" s="153" t="s">
        <v>159</v>
      </c>
      <c r="F94" s="154" t="s">
        <v>555</v>
      </c>
      <c r="G94" s="154" t="s">
        <v>556</v>
      </c>
      <c r="H94" s="153" t="s">
        <v>119</v>
      </c>
      <c r="I94" s="153">
        <v>1.8833333331858699</v>
      </c>
      <c r="J94" s="153" t="s">
        <v>266</v>
      </c>
      <c r="K94" s="153">
        <v>0</v>
      </c>
      <c r="L94" s="153">
        <v>0</v>
      </c>
      <c r="M94" s="153">
        <v>1</v>
      </c>
      <c r="N94" s="153">
        <v>0</v>
      </c>
      <c r="O94" s="153">
        <v>0</v>
      </c>
      <c r="P94" s="153">
        <v>1</v>
      </c>
      <c r="Q94" s="153">
        <v>0</v>
      </c>
      <c r="R94" s="153">
        <v>0</v>
      </c>
      <c r="S94" s="153">
        <v>1</v>
      </c>
      <c r="T94" s="153">
        <v>0</v>
      </c>
      <c r="U94" s="153">
        <v>0</v>
      </c>
      <c r="V94" s="153">
        <v>880</v>
      </c>
      <c r="W94" s="153"/>
      <c r="X94" s="153"/>
      <c r="Y94" s="153"/>
      <c r="Z94" s="153"/>
      <c r="AA94" s="153">
        <v>1</v>
      </c>
      <c r="AB94" s="155">
        <f t="shared" si="3"/>
        <v>1.8833333331858699</v>
      </c>
      <c r="AC94" s="156">
        <f t="shared" si="4"/>
        <v>1</v>
      </c>
      <c r="AD94" s="156">
        <f t="shared" si="5"/>
        <v>1657.3333332035656</v>
      </c>
    </row>
    <row r="95" spans="1:30" s="48" customFormat="1" ht="45" x14ac:dyDescent="0.25">
      <c r="A95" s="153">
        <v>85</v>
      </c>
      <c r="B95" s="153" t="s">
        <v>192</v>
      </c>
      <c r="C95" s="153" t="s">
        <v>143</v>
      </c>
      <c r="D95" s="153" t="s">
        <v>557</v>
      </c>
      <c r="E95" s="153" t="s">
        <v>149</v>
      </c>
      <c r="F95" s="154" t="s">
        <v>558</v>
      </c>
      <c r="G95" s="154" t="s">
        <v>558</v>
      </c>
      <c r="H95" s="153" t="s">
        <v>120</v>
      </c>
      <c r="I95" s="153">
        <v>0</v>
      </c>
      <c r="J95" s="153" t="s">
        <v>559</v>
      </c>
      <c r="K95" s="153">
        <v>0</v>
      </c>
      <c r="L95" s="153">
        <v>0</v>
      </c>
      <c r="M95" s="153">
        <v>636</v>
      </c>
      <c r="N95" s="153">
        <v>0</v>
      </c>
      <c r="O95" s="153">
        <v>0</v>
      </c>
      <c r="P95" s="153">
        <v>636</v>
      </c>
      <c r="Q95" s="153">
        <v>0</v>
      </c>
      <c r="R95" s="153">
        <v>5</v>
      </c>
      <c r="S95" s="153">
        <v>631</v>
      </c>
      <c r="T95" s="153">
        <v>0</v>
      </c>
      <c r="U95" s="153">
        <v>0</v>
      </c>
      <c r="V95" s="153">
        <v>1020</v>
      </c>
      <c r="W95" s="153"/>
      <c r="X95" s="153" t="s">
        <v>560</v>
      </c>
      <c r="Y95" s="153" t="s">
        <v>144</v>
      </c>
      <c r="Z95" s="153" t="s">
        <v>146</v>
      </c>
      <c r="AA95" s="153">
        <v>0</v>
      </c>
      <c r="AB95" s="155">
        <f t="shared" si="3"/>
        <v>0</v>
      </c>
      <c r="AC95" s="156">
        <f t="shared" si="4"/>
        <v>0</v>
      </c>
      <c r="AD95" s="156">
        <f t="shared" si="5"/>
        <v>0</v>
      </c>
    </row>
    <row r="96" spans="1:30" s="48" customFormat="1" ht="45" x14ac:dyDescent="0.25">
      <c r="A96" s="153">
        <v>86</v>
      </c>
      <c r="B96" s="153" t="s">
        <v>173</v>
      </c>
      <c r="C96" s="153" t="s">
        <v>143</v>
      </c>
      <c r="D96" s="153" t="s">
        <v>362</v>
      </c>
      <c r="E96" s="153" t="s">
        <v>159</v>
      </c>
      <c r="F96" s="154" t="s">
        <v>561</v>
      </c>
      <c r="G96" s="154" t="s">
        <v>562</v>
      </c>
      <c r="H96" s="153" t="s">
        <v>119</v>
      </c>
      <c r="I96" s="153">
        <v>1.00000000011642</v>
      </c>
      <c r="J96" s="153" t="s">
        <v>365</v>
      </c>
      <c r="K96" s="153">
        <v>0</v>
      </c>
      <c r="L96" s="153">
        <v>0</v>
      </c>
      <c r="M96" s="153">
        <v>1</v>
      </c>
      <c r="N96" s="153">
        <v>0</v>
      </c>
      <c r="O96" s="153">
        <v>0</v>
      </c>
      <c r="P96" s="153">
        <v>1</v>
      </c>
      <c r="Q96" s="153">
        <v>0</v>
      </c>
      <c r="R96" s="153">
        <v>0</v>
      </c>
      <c r="S96" s="153">
        <v>1</v>
      </c>
      <c r="T96" s="153">
        <v>0</v>
      </c>
      <c r="U96" s="153">
        <v>0</v>
      </c>
      <c r="V96" s="153">
        <v>1790</v>
      </c>
      <c r="W96" s="153"/>
      <c r="X96" s="153"/>
      <c r="Y96" s="153"/>
      <c r="Z96" s="153"/>
      <c r="AA96" s="153">
        <v>1</v>
      </c>
      <c r="AB96" s="155">
        <f t="shared" si="3"/>
        <v>1.00000000011642</v>
      </c>
      <c r="AC96" s="156">
        <f t="shared" si="4"/>
        <v>1</v>
      </c>
      <c r="AD96" s="156">
        <f t="shared" si="5"/>
        <v>1790.0000002083918</v>
      </c>
    </row>
    <row r="97" spans="1:30" s="48" customFormat="1" ht="45" x14ac:dyDescent="0.25">
      <c r="A97" s="153">
        <v>87</v>
      </c>
      <c r="B97" s="153" t="s">
        <v>170</v>
      </c>
      <c r="C97" s="153" t="s">
        <v>143</v>
      </c>
      <c r="D97" s="153" t="s">
        <v>563</v>
      </c>
      <c r="E97" s="153" t="s">
        <v>159</v>
      </c>
      <c r="F97" s="154" t="s">
        <v>564</v>
      </c>
      <c r="G97" s="154" t="s">
        <v>565</v>
      </c>
      <c r="H97" s="153" t="s">
        <v>119</v>
      </c>
      <c r="I97" s="153">
        <v>0.53333333332557198</v>
      </c>
      <c r="J97" s="153" t="s">
        <v>566</v>
      </c>
      <c r="K97" s="153">
        <v>0</v>
      </c>
      <c r="L97" s="153">
        <v>2</v>
      </c>
      <c r="M97" s="153">
        <v>3</v>
      </c>
      <c r="N97" s="153">
        <v>0</v>
      </c>
      <c r="O97" s="153">
        <v>2</v>
      </c>
      <c r="P97" s="153">
        <v>1</v>
      </c>
      <c r="Q97" s="153">
        <v>0</v>
      </c>
      <c r="R97" s="153">
        <v>0</v>
      </c>
      <c r="S97" s="153">
        <v>3</v>
      </c>
      <c r="T97" s="153">
        <v>0</v>
      </c>
      <c r="U97" s="153">
        <v>0</v>
      </c>
      <c r="V97" s="153">
        <v>1050</v>
      </c>
      <c r="W97" s="153"/>
      <c r="X97" s="153"/>
      <c r="Y97" s="153"/>
      <c r="Z97" s="153"/>
      <c r="AA97" s="153">
        <v>1</v>
      </c>
      <c r="AB97" s="155">
        <f t="shared" si="3"/>
        <v>1.599999999976716</v>
      </c>
      <c r="AC97" s="156">
        <f t="shared" si="4"/>
        <v>3</v>
      </c>
      <c r="AD97" s="156">
        <f t="shared" si="5"/>
        <v>559.99999999185059</v>
      </c>
    </row>
    <row r="98" spans="1:30" s="48" customFormat="1" ht="45" x14ac:dyDescent="0.25">
      <c r="A98" s="153">
        <v>88</v>
      </c>
      <c r="B98" s="153" t="s">
        <v>172</v>
      </c>
      <c r="C98" s="153" t="s">
        <v>143</v>
      </c>
      <c r="D98" s="153" t="s">
        <v>567</v>
      </c>
      <c r="E98" s="153" t="s">
        <v>159</v>
      </c>
      <c r="F98" s="154" t="s">
        <v>568</v>
      </c>
      <c r="G98" s="154" t="s">
        <v>569</v>
      </c>
      <c r="H98" s="153" t="s">
        <v>119</v>
      </c>
      <c r="I98" s="153">
        <v>5.2333333332790097</v>
      </c>
      <c r="J98" s="153" t="s">
        <v>570</v>
      </c>
      <c r="K98" s="153">
        <v>0</v>
      </c>
      <c r="L98" s="153">
        <v>0</v>
      </c>
      <c r="M98" s="153">
        <v>1</v>
      </c>
      <c r="N98" s="153">
        <v>0</v>
      </c>
      <c r="O98" s="153">
        <v>0</v>
      </c>
      <c r="P98" s="153">
        <v>1</v>
      </c>
      <c r="Q98" s="153">
        <v>0</v>
      </c>
      <c r="R98" s="153">
        <v>0</v>
      </c>
      <c r="S98" s="153">
        <v>1</v>
      </c>
      <c r="T98" s="153">
        <v>0</v>
      </c>
      <c r="U98" s="153">
        <v>0</v>
      </c>
      <c r="V98" s="153">
        <v>280</v>
      </c>
      <c r="W98" s="153"/>
      <c r="X98" s="153"/>
      <c r="Y98" s="153"/>
      <c r="Z98" s="153"/>
      <c r="AA98" s="153">
        <v>1</v>
      </c>
      <c r="AB98" s="155">
        <f t="shared" si="3"/>
        <v>5.2333333332790097</v>
      </c>
      <c r="AC98" s="156">
        <f t="shared" si="4"/>
        <v>1</v>
      </c>
      <c r="AD98" s="156">
        <f t="shared" si="5"/>
        <v>1465.3333333181226</v>
      </c>
    </row>
    <row r="99" spans="1:30" s="48" customFormat="1" ht="45" x14ac:dyDescent="0.25">
      <c r="A99" s="153">
        <v>89</v>
      </c>
      <c r="B99" s="153" t="s">
        <v>172</v>
      </c>
      <c r="C99" s="153" t="s">
        <v>143</v>
      </c>
      <c r="D99" s="153" t="s">
        <v>571</v>
      </c>
      <c r="E99" s="153" t="s">
        <v>159</v>
      </c>
      <c r="F99" s="154" t="s">
        <v>568</v>
      </c>
      <c r="G99" s="154" t="s">
        <v>569</v>
      </c>
      <c r="H99" s="153" t="s">
        <v>119</v>
      </c>
      <c r="I99" s="153">
        <v>5.2333333332790097</v>
      </c>
      <c r="J99" s="153" t="s">
        <v>572</v>
      </c>
      <c r="K99" s="153">
        <v>0</v>
      </c>
      <c r="L99" s="153">
        <v>0</v>
      </c>
      <c r="M99" s="153">
        <v>1</v>
      </c>
      <c r="N99" s="153">
        <v>0</v>
      </c>
      <c r="O99" s="153">
        <v>0</v>
      </c>
      <c r="P99" s="153">
        <v>1</v>
      </c>
      <c r="Q99" s="153">
        <v>0</v>
      </c>
      <c r="R99" s="153">
        <v>0</v>
      </c>
      <c r="S99" s="153">
        <v>1</v>
      </c>
      <c r="T99" s="153">
        <v>0</v>
      </c>
      <c r="U99" s="153">
        <v>0</v>
      </c>
      <c r="V99" s="153">
        <v>0</v>
      </c>
      <c r="W99" s="153"/>
      <c r="X99" s="153"/>
      <c r="Y99" s="153"/>
      <c r="Z99" s="153"/>
      <c r="AA99" s="153">
        <v>1</v>
      </c>
      <c r="AB99" s="155">
        <f t="shared" si="3"/>
        <v>5.2333333332790097</v>
      </c>
      <c r="AC99" s="156">
        <f t="shared" si="4"/>
        <v>1</v>
      </c>
      <c r="AD99" s="156">
        <f t="shared" si="5"/>
        <v>0</v>
      </c>
    </row>
    <row r="100" spans="1:30" s="48" customFormat="1" ht="45" x14ac:dyDescent="0.25">
      <c r="A100" s="153">
        <v>90</v>
      </c>
      <c r="B100" s="153" t="s">
        <v>173</v>
      </c>
      <c r="C100" s="153" t="s">
        <v>143</v>
      </c>
      <c r="D100" s="153" t="s">
        <v>275</v>
      </c>
      <c r="E100" s="153" t="s">
        <v>159</v>
      </c>
      <c r="F100" s="154" t="s">
        <v>573</v>
      </c>
      <c r="G100" s="154" t="s">
        <v>574</v>
      </c>
      <c r="H100" s="153" t="s">
        <v>119</v>
      </c>
      <c r="I100" s="153">
        <v>1.63333333324408</v>
      </c>
      <c r="J100" s="153" t="s">
        <v>276</v>
      </c>
      <c r="K100" s="153">
        <v>0</v>
      </c>
      <c r="L100" s="153">
        <v>0</v>
      </c>
      <c r="M100" s="153">
        <v>2</v>
      </c>
      <c r="N100" s="153">
        <v>0</v>
      </c>
      <c r="O100" s="153">
        <v>0</v>
      </c>
      <c r="P100" s="153">
        <v>2</v>
      </c>
      <c r="Q100" s="153">
        <v>0</v>
      </c>
      <c r="R100" s="153">
        <v>0</v>
      </c>
      <c r="S100" s="153">
        <v>2</v>
      </c>
      <c r="T100" s="153">
        <v>0</v>
      </c>
      <c r="U100" s="153">
        <v>0</v>
      </c>
      <c r="V100" s="153">
        <v>1348</v>
      </c>
      <c r="W100" s="153"/>
      <c r="X100" s="153"/>
      <c r="Y100" s="153"/>
      <c r="Z100" s="153"/>
      <c r="AA100" s="153">
        <v>1</v>
      </c>
      <c r="AB100" s="155">
        <f t="shared" si="3"/>
        <v>3.2666666664881601</v>
      </c>
      <c r="AC100" s="156">
        <f t="shared" si="4"/>
        <v>2</v>
      </c>
      <c r="AD100" s="156">
        <f t="shared" si="5"/>
        <v>2201.7333332130197</v>
      </c>
    </row>
    <row r="101" spans="1:30" s="48" customFormat="1" ht="45" x14ac:dyDescent="0.25">
      <c r="A101" s="153">
        <v>91</v>
      </c>
      <c r="B101" s="153" t="s">
        <v>172</v>
      </c>
      <c r="C101" s="153" t="s">
        <v>143</v>
      </c>
      <c r="D101" s="153" t="s">
        <v>575</v>
      </c>
      <c r="E101" s="153" t="s">
        <v>159</v>
      </c>
      <c r="F101" s="154" t="s">
        <v>576</v>
      </c>
      <c r="G101" s="154" t="s">
        <v>577</v>
      </c>
      <c r="H101" s="153" t="s">
        <v>119</v>
      </c>
      <c r="I101" s="153">
        <v>5.9166666667442804</v>
      </c>
      <c r="J101" s="153" t="s">
        <v>578</v>
      </c>
      <c r="K101" s="153">
        <v>0</v>
      </c>
      <c r="L101" s="153">
        <v>0</v>
      </c>
      <c r="M101" s="153">
        <v>3</v>
      </c>
      <c r="N101" s="153">
        <v>0</v>
      </c>
      <c r="O101" s="153">
        <v>0</v>
      </c>
      <c r="P101" s="153">
        <v>3</v>
      </c>
      <c r="Q101" s="153">
        <v>0</v>
      </c>
      <c r="R101" s="153">
        <v>0</v>
      </c>
      <c r="S101" s="153">
        <v>3</v>
      </c>
      <c r="T101" s="153">
        <v>0</v>
      </c>
      <c r="U101" s="153">
        <v>0</v>
      </c>
      <c r="V101" s="153">
        <v>50</v>
      </c>
      <c r="W101" s="153"/>
      <c r="X101" s="153"/>
      <c r="Y101" s="153"/>
      <c r="Z101" s="153"/>
      <c r="AA101" s="153">
        <v>1</v>
      </c>
      <c r="AB101" s="155">
        <f t="shared" si="3"/>
        <v>17.750000000232841</v>
      </c>
      <c r="AC101" s="156">
        <f t="shared" si="4"/>
        <v>3</v>
      </c>
      <c r="AD101" s="156">
        <f t="shared" si="5"/>
        <v>295.83333333721401</v>
      </c>
    </row>
    <row r="102" spans="1:30" s="48" customFormat="1" ht="45" x14ac:dyDescent="0.25">
      <c r="A102" s="153">
        <v>92</v>
      </c>
      <c r="B102" s="153" t="s">
        <v>173</v>
      </c>
      <c r="C102" s="153" t="s">
        <v>143</v>
      </c>
      <c r="D102" s="153" t="s">
        <v>579</v>
      </c>
      <c r="E102" s="153" t="s">
        <v>159</v>
      </c>
      <c r="F102" s="154" t="s">
        <v>580</v>
      </c>
      <c r="G102" s="154" t="s">
        <v>581</v>
      </c>
      <c r="H102" s="153" t="s">
        <v>119</v>
      </c>
      <c r="I102" s="153">
        <v>3.2499999999417901</v>
      </c>
      <c r="J102" s="153" t="s">
        <v>582</v>
      </c>
      <c r="K102" s="153">
        <v>0</v>
      </c>
      <c r="L102" s="153">
        <v>0</v>
      </c>
      <c r="M102" s="153">
        <v>1</v>
      </c>
      <c r="N102" s="153">
        <v>0</v>
      </c>
      <c r="O102" s="153">
        <v>0</v>
      </c>
      <c r="P102" s="153">
        <v>1</v>
      </c>
      <c r="Q102" s="153">
        <v>0</v>
      </c>
      <c r="R102" s="153">
        <v>0</v>
      </c>
      <c r="S102" s="153">
        <v>1</v>
      </c>
      <c r="T102" s="153">
        <v>0</v>
      </c>
      <c r="U102" s="153">
        <v>0</v>
      </c>
      <c r="V102" s="153">
        <v>170</v>
      </c>
      <c r="W102" s="153"/>
      <c r="X102" s="153"/>
      <c r="Y102" s="153"/>
      <c r="Z102" s="153"/>
      <c r="AA102" s="153">
        <v>1</v>
      </c>
      <c r="AB102" s="155">
        <f t="shared" si="3"/>
        <v>3.2499999999417901</v>
      </c>
      <c r="AC102" s="156">
        <f t="shared" si="4"/>
        <v>1</v>
      </c>
      <c r="AD102" s="156">
        <f t="shared" si="5"/>
        <v>552.49999999010436</v>
      </c>
    </row>
    <row r="103" spans="1:30" s="48" customFormat="1" ht="45" x14ac:dyDescent="0.25">
      <c r="A103" s="153">
        <v>93</v>
      </c>
      <c r="B103" s="153" t="s">
        <v>174</v>
      </c>
      <c r="C103" s="153" t="s">
        <v>143</v>
      </c>
      <c r="D103" s="153" t="s">
        <v>583</v>
      </c>
      <c r="E103" s="153" t="s">
        <v>159</v>
      </c>
      <c r="F103" s="154" t="s">
        <v>584</v>
      </c>
      <c r="G103" s="154" t="s">
        <v>585</v>
      </c>
      <c r="H103" s="153" t="s">
        <v>119</v>
      </c>
      <c r="I103" s="153">
        <v>5.2333333334536301</v>
      </c>
      <c r="J103" s="153" t="s">
        <v>586</v>
      </c>
      <c r="K103" s="153">
        <v>0</v>
      </c>
      <c r="L103" s="153">
        <v>0</v>
      </c>
      <c r="M103" s="153">
        <v>1</v>
      </c>
      <c r="N103" s="153">
        <v>0</v>
      </c>
      <c r="O103" s="153">
        <v>0</v>
      </c>
      <c r="P103" s="153">
        <v>1</v>
      </c>
      <c r="Q103" s="153">
        <v>0</v>
      </c>
      <c r="R103" s="153">
        <v>0</v>
      </c>
      <c r="S103" s="153">
        <v>1</v>
      </c>
      <c r="T103" s="153">
        <v>0</v>
      </c>
      <c r="U103" s="153">
        <v>0</v>
      </c>
      <c r="V103" s="153">
        <v>380</v>
      </c>
      <c r="W103" s="153"/>
      <c r="X103" s="153"/>
      <c r="Y103" s="153"/>
      <c r="Z103" s="153"/>
      <c r="AA103" s="153">
        <v>1</v>
      </c>
      <c r="AB103" s="155">
        <f t="shared" si="3"/>
        <v>5.2333333334536301</v>
      </c>
      <c r="AC103" s="156">
        <f t="shared" si="4"/>
        <v>1</v>
      </c>
      <c r="AD103" s="156">
        <f t="shared" si="5"/>
        <v>1988.6666667123793</v>
      </c>
    </row>
    <row r="104" spans="1:30" s="48" customFormat="1" ht="45" x14ac:dyDescent="0.25">
      <c r="A104" s="153">
        <v>94</v>
      </c>
      <c r="B104" s="153" t="s">
        <v>173</v>
      </c>
      <c r="C104" s="153" t="s">
        <v>143</v>
      </c>
      <c r="D104" s="153" t="s">
        <v>290</v>
      </c>
      <c r="E104" s="153" t="s">
        <v>159</v>
      </c>
      <c r="F104" s="154" t="s">
        <v>587</v>
      </c>
      <c r="G104" s="154" t="s">
        <v>588</v>
      </c>
      <c r="H104" s="153" t="s">
        <v>119</v>
      </c>
      <c r="I104" s="153">
        <v>3.0666666667093501</v>
      </c>
      <c r="J104" s="153" t="s">
        <v>291</v>
      </c>
      <c r="K104" s="153">
        <v>0</v>
      </c>
      <c r="L104" s="153">
        <v>0</v>
      </c>
      <c r="M104" s="153">
        <v>4</v>
      </c>
      <c r="N104" s="153">
        <v>0</v>
      </c>
      <c r="O104" s="153">
        <v>0</v>
      </c>
      <c r="P104" s="153">
        <v>4</v>
      </c>
      <c r="Q104" s="153">
        <v>0</v>
      </c>
      <c r="R104" s="153">
        <v>0</v>
      </c>
      <c r="S104" s="153">
        <v>4</v>
      </c>
      <c r="T104" s="153">
        <v>0</v>
      </c>
      <c r="U104" s="153">
        <v>0</v>
      </c>
      <c r="V104" s="153">
        <v>870</v>
      </c>
      <c r="W104" s="153"/>
      <c r="X104" s="153"/>
      <c r="Y104" s="153"/>
      <c r="Z104" s="153"/>
      <c r="AA104" s="153">
        <v>1</v>
      </c>
      <c r="AB104" s="155">
        <f t="shared" si="3"/>
        <v>12.2666666668374</v>
      </c>
      <c r="AC104" s="156">
        <f t="shared" si="4"/>
        <v>4</v>
      </c>
      <c r="AD104" s="156">
        <f t="shared" si="5"/>
        <v>2668.0000000371347</v>
      </c>
    </row>
    <row r="105" spans="1:30" s="48" customFormat="1" ht="45" x14ac:dyDescent="0.25">
      <c r="A105" s="153">
        <v>95</v>
      </c>
      <c r="B105" s="153" t="s">
        <v>173</v>
      </c>
      <c r="C105" s="153" t="s">
        <v>143</v>
      </c>
      <c r="D105" s="153" t="s">
        <v>589</v>
      </c>
      <c r="E105" s="153" t="s">
        <v>159</v>
      </c>
      <c r="F105" s="154" t="s">
        <v>590</v>
      </c>
      <c r="G105" s="154" t="s">
        <v>591</v>
      </c>
      <c r="H105" s="153" t="s">
        <v>119</v>
      </c>
      <c r="I105" s="153">
        <v>1.3666666665813001</v>
      </c>
      <c r="J105" s="153" t="s">
        <v>592</v>
      </c>
      <c r="K105" s="153">
        <v>0</v>
      </c>
      <c r="L105" s="153">
        <v>0</v>
      </c>
      <c r="M105" s="153">
        <v>2</v>
      </c>
      <c r="N105" s="153">
        <v>0</v>
      </c>
      <c r="O105" s="153">
        <v>0</v>
      </c>
      <c r="P105" s="153">
        <v>2</v>
      </c>
      <c r="Q105" s="153">
        <v>0</v>
      </c>
      <c r="R105" s="153">
        <v>0</v>
      </c>
      <c r="S105" s="153">
        <v>2</v>
      </c>
      <c r="T105" s="153">
        <v>0</v>
      </c>
      <c r="U105" s="153">
        <v>0</v>
      </c>
      <c r="V105" s="153">
        <v>390</v>
      </c>
      <c r="W105" s="153"/>
      <c r="X105" s="153"/>
      <c r="Y105" s="153"/>
      <c r="Z105" s="153"/>
      <c r="AA105" s="153">
        <v>1</v>
      </c>
      <c r="AB105" s="155">
        <f t="shared" si="3"/>
        <v>2.7333333331626002</v>
      </c>
      <c r="AC105" s="156">
        <f t="shared" si="4"/>
        <v>2</v>
      </c>
      <c r="AD105" s="156">
        <f t="shared" si="5"/>
        <v>532.99999996670704</v>
      </c>
    </row>
    <row r="106" spans="1:30" s="48" customFormat="1" ht="45" x14ac:dyDescent="0.25">
      <c r="A106" s="153">
        <v>96</v>
      </c>
      <c r="B106" s="153" t="s">
        <v>173</v>
      </c>
      <c r="C106" s="153" t="s">
        <v>143</v>
      </c>
      <c r="D106" s="153" t="s">
        <v>271</v>
      </c>
      <c r="E106" s="153" t="s">
        <v>159</v>
      </c>
      <c r="F106" s="154" t="s">
        <v>593</v>
      </c>
      <c r="G106" s="154" t="s">
        <v>594</v>
      </c>
      <c r="H106" s="153" t="s">
        <v>119</v>
      </c>
      <c r="I106" s="153">
        <v>2.2999999999883598</v>
      </c>
      <c r="J106" s="153" t="s">
        <v>272</v>
      </c>
      <c r="K106" s="153">
        <v>0</v>
      </c>
      <c r="L106" s="153">
        <v>0</v>
      </c>
      <c r="M106" s="153">
        <v>1</v>
      </c>
      <c r="N106" s="153">
        <v>0</v>
      </c>
      <c r="O106" s="153">
        <v>0</v>
      </c>
      <c r="P106" s="153">
        <v>1</v>
      </c>
      <c r="Q106" s="153">
        <v>0</v>
      </c>
      <c r="R106" s="153">
        <v>0</v>
      </c>
      <c r="S106" s="153">
        <v>1</v>
      </c>
      <c r="T106" s="153">
        <v>0</v>
      </c>
      <c r="U106" s="153">
        <v>0</v>
      </c>
      <c r="V106" s="153">
        <v>580</v>
      </c>
      <c r="W106" s="153"/>
      <c r="X106" s="153"/>
      <c r="Y106" s="153"/>
      <c r="Z106" s="153"/>
      <c r="AA106" s="153">
        <v>1</v>
      </c>
      <c r="AB106" s="155">
        <f t="shared" si="3"/>
        <v>2.2999999999883598</v>
      </c>
      <c r="AC106" s="156">
        <f t="shared" si="4"/>
        <v>1</v>
      </c>
      <c r="AD106" s="156">
        <f t="shared" si="5"/>
        <v>1333.9999999932486</v>
      </c>
    </row>
    <row r="107" spans="1:30" s="48" customFormat="1" ht="45" x14ac:dyDescent="0.25">
      <c r="A107" s="153">
        <v>97</v>
      </c>
      <c r="B107" s="153" t="s">
        <v>171</v>
      </c>
      <c r="C107" s="153" t="s">
        <v>143</v>
      </c>
      <c r="D107" s="153" t="s">
        <v>595</v>
      </c>
      <c r="E107" s="153" t="s">
        <v>159</v>
      </c>
      <c r="F107" s="154" t="s">
        <v>596</v>
      </c>
      <c r="G107" s="154" t="s">
        <v>597</v>
      </c>
      <c r="H107" s="153" t="s">
        <v>119</v>
      </c>
      <c r="I107" s="153">
        <v>8.1666666665696503</v>
      </c>
      <c r="J107" s="153" t="s">
        <v>598</v>
      </c>
      <c r="K107" s="153">
        <v>0</v>
      </c>
      <c r="L107" s="153">
        <v>0</v>
      </c>
      <c r="M107" s="153">
        <v>2</v>
      </c>
      <c r="N107" s="153">
        <v>0</v>
      </c>
      <c r="O107" s="153">
        <v>0</v>
      </c>
      <c r="P107" s="153">
        <v>2</v>
      </c>
      <c r="Q107" s="153">
        <v>0</v>
      </c>
      <c r="R107" s="153">
        <v>0</v>
      </c>
      <c r="S107" s="153">
        <v>2</v>
      </c>
      <c r="T107" s="153">
        <v>0</v>
      </c>
      <c r="U107" s="153">
        <v>0</v>
      </c>
      <c r="V107" s="153">
        <v>10</v>
      </c>
      <c r="W107" s="153"/>
      <c r="X107" s="153"/>
      <c r="Y107" s="153"/>
      <c r="Z107" s="153"/>
      <c r="AA107" s="153">
        <v>1</v>
      </c>
      <c r="AB107" s="155">
        <f t="shared" si="3"/>
        <v>16.333333333139301</v>
      </c>
      <c r="AC107" s="156">
        <f t="shared" si="4"/>
        <v>2</v>
      </c>
      <c r="AD107" s="156">
        <f t="shared" si="5"/>
        <v>81.666666665696511</v>
      </c>
    </row>
    <row r="108" spans="1:30" s="48" customFormat="1" ht="45" x14ac:dyDescent="0.25">
      <c r="A108" s="153">
        <v>98</v>
      </c>
      <c r="B108" s="153" t="s">
        <v>173</v>
      </c>
      <c r="C108" s="153" t="s">
        <v>143</v>
      </c>
      <c r="D108" s="153" t="s">
        <v>259</v>
      </c>
      <c r="E108" s="153" t="s">
        <v>159</v>
      </c>
      <c r="F108" s="154" t="s">
        <v>599</v>
      </c>
      <c r="G108" s="154" t="s">
        <v>600</v>
      </c>
      <c r="H108" s="153" t="s">
        <v>119</v>
      </c>
      <c r="I108" s="153">
        <v>2.3666666666977099</v>
      </c>
      <c r="J108" s="153" t="s">
        <v>260</v>
      </c>
      <c r="K108" s="153">
        <v>0</v>
      </c>
      <c r="L108" s="153">
        <v>0</v>
      </c>
      <c r="M108" s="153">
        <v>1</v>
      </c>
      <c r="N108" s="153">
        <v>0</v>
      </c>
      <c r="O108" s="153">
        <v>0</v>
      </c>
      <c r="P108" s="153">
        <v>1</v>
      </c>
      <c r="Q108" s="153">
        <v>0</v>
      </c>
      <c r="R108" s="153">
        <v>0</v>
      </c>
      <c r="S108" s="153">
        <v>1</v>
      </c>
      <c r="T108" s="153">
        <v>0</v>
      </c>
      <c r="U108" s="153">
        <v>0</v>
      </c>
      <c r="V108" s="153">
        <v>180</v>
      </c>
      <c r="W108" s="153"/>
      <c r="X108" s="153"/>
      <c r="Y108" s="153"/>
      <c r="Z108" s="153"/>
      <c r="AA108" s="153">
        <v>1</v>
      </c>
      <c r="AB108" s="155">
        <f t="shared" si="3"/>
        <v>2.3666666666977099</v>
      </c>
      <c r="AC108" s="156">
        <f t="shared" si="4"/>
        <v>1</v>
      </c>
      <c r="AD108" s="156">
        <f t="shared" si="5"/>
        <v>426.00000000558776</v>
      </c>
    </row>
    <row r="109" spans="1:30" s="48" customFormat="1" ht="45" x14ac:dyDescent="0.25">
      <c r="A109" s="153">
        <v>99</v>
      </c>
      <c r="B109" s="153" t="s">
        <v>173</v>
      </c>
      <c r="C109" s="153" t="s">
        <v>143</v>
      </c>
      <c r="D109" s="153" t="s">
        <v>381</v>
      </c>
      <c r="E109" s="153" t="s">
        <v>159</v>
      </c>
      <c r="F109" s="154" t="s">
        <v>601</v>
      </c>
      <c r="G109" s="154" t="s">
        <v>602</v>
      </c>
      <c r="H109" s="153" t="s">
        <v>119</v>
      </c>
      <c r="I109" s="153">
        <v>2.0333333333255701</v>
      </c>
      <c r="J109" s="153" t="s">
        <v>384</v>
      </c>
      <c r="K109" s="153">
        <v>0</v>
      </c>
      <c r="L109" s="153">
        <v>0</v>
      </c>
      <c r="M109" s="153">
        <v>1</v>
      </c>
      <c r="N109" s="153">
        <v>0</v>
      </c>
      <c r="O109" s="153">
        <v>0</v>
      </c>
      <c r="P109" s="153">
        <v>1</v>
      </c>
      <c r="Q109" s="153">
        <v>0</v>
      </c>
      <c r="R109" s="153">
        <v>0</v>
      </c>
      <c r="S109" s="153">
        <v>1</v>
      </c>
      <c r="T109" s="153">
        <v>0</v>
      </c>
      <c r="U109" s="153">
        <v>0</v>
      </c>
      <c r="V109" s="153">
        <v>320</v>
      </c>
      <c r="W109" s="153"/>
      <c r="X109" s="153"/>
      <c r="Y109" s="153"/>
      <c r="Z109" s="153"/>
      <c r="AA109" s="153">
        <v>1</v>
      </c>
      <c r="AB109" s="155">
        <f t="shared" si="3"/>
        <v>2.0333333333255701</v>
      </c>
      <c r="AC109" s="156">
        <f t="shared" si="4"/>
        <v>1</v>
      </c>
      <c r="AD109" s="156">
        <f t="shared" si="5"/>
        <v>650.66666666418246</v>
      </c>
    </row>
    <row r="110" spans="1:30" s="48" customFormat="1" ht="45" x14ac:dyDescent="0.25">
      <c r="A110" s="153">
        <v>100</v>
      </c>
      <c r="B110" s="153" t="s">
        <v>174</v>
      </c>
      <c r="C110" s="153" t="s">
        <v>143</v>
      </c>
      <c r="D110" s="153" t="s">
        <v>603</v>
      </c>
      <c r="E110" s="153" t="s">
        <v>159</v>
      </c>
      <c r="F110" s="154" t="s">
        <v>604</v>
      </c>
      <c r="G110" s="154" t="s">
        <v>605</v>
      </c>
      <c r="H110" s="153" t="s">
        <v>119</v>
      </c>
      <c r="I110" s="153">
        <v>1.8833333333605</v>
      </c>
      <c r="J110" s="153" t="s">
        <v>606</v>
      </c>
      <c r="K110" s="153">
        <v>0</v>
      </c>
      <c r="L110" s="153">
        <v>0</v>
      </c>
      <c r="M110" s="153">
        <v>1</v>
      </c>
      <c r="N110" s="153">
        <v>0</v>
      </c>
      <c r="O110" s="153">
        <v>0</v>
      </c>
      <c r="P110" s="153">
        <v>1</v>
      </c>
      <c r="Q110" s="153">
        <v>0</v>
      </c>
      <c r="R110" s="153">
        <v>0</v>
      </c>
      <c r="S110" s="153">
        <v>1</v>
      </c>
      <c r="T110" s="153">
        <v>0</v>
      </c>
      <c r="U110" s="153">
        <v>0</v>
      </c>
      <c r="V110" s="153">
        <v>120</v>
      </c>
      <c r="W110" s="153"/>
      <c r="X110" s="153"/>
      <c r="Y110" s="153"/>
      <c r="Z110" s="153"/>
      <c r="AA110" s="153">
        <v>1</v>
      </c>
      <c r="AB110" s="155">
        <f t="shared" si="3"/>
        <v>1.8833333333605</v>
      </c>
      <c r="AC110" s="156">
        <f t="shared" si="4"/>
        <v>1</v>
      </c>
      <c r="AD110" s="156">
        <f t="shared" si="5"/>
        <v>226.00000000326</v>
      </c>
    </row>
    <row r="111" spans="1:30" s="48" customFormat="1" ht="45" x14ac:dyDescent="0.25">
      <c r="A111" s="153">
        <v>101</v>
      </c>
      <c r="B111" s="153" t="s">
        <v>173</v>
      </c>
      <c r="C111" s="153" t="s">
        <v>143</v>
      </c>
      <c r="D111" s="153" t="s">
        <v>275</v>
      </c>
      <c r="E111" s="153" t="s">
        <v>159</v>
      </c>
      <c r="F111" s="154" t="s">
        <v>607</v>
      </c>
      <c r="G111" s="154" t="s">
        <v>607</v>
      </c>
      <c r="H111" s="153" t="s">
        <v>120</v>
      </c>
      <c r="I111" s="153">
        <v>0</v>
      </c>
      <c r="J111" s="153" t="s">
        <v>276</v>
      </c>
      <c r="K111" s="153">
        <v>0</v>
      </c>
      <c r="L111" s="153">
        <v>0</v>
      </c>
      <c r="M111" s="153">
        <v>2</v>
      </c>
      <c r="N111" s="153">
        <v>0</v>
      </c>
      <c r="O111" s="153">
        <v>0</v>
      </c>
      <c r="P111" s="153">
        <v>2</v>
      </c>
      <c r="Q111" s="153">
        <v>0</v>
      </c>
      <c r="R111" s="153">
        <v>0</v>
      </c>
      <c r="S111" s="153">
        <v>2</v>
      </c>
      <c r="T111" s="153">
        <v>0</v>
      </c>
      <c r="U111" s="153">
        <v>0</v>
      </c>
      <c r="V111" s="153">
        <v>1348</v>
      </c>
      <c r="W111" s="153"/>
      <c r="X111" s="153" t="s">
        <v>608</v>
      </c>
      <c r="Y111" s="153" t="s">
        <v>156</v>
      </c>
      <c r="Z111" s="153" t="s">
        <v>154</v>
      </c>
      <c r="AA111" s="153">
        <v>0</v>
      </c>
      <c r="AB111" s="155">
        <f t="shared" si="3"/>
        <v>0</v>
      </c>
      <c r="AC111" s="156">
        <f t="shared" si="4"/>
        <v>0</v>
      </c>
      <c r="AD111" s="156">
        <f t="shared" si="5"/>
        <v>0</v>
      </c>
    </row>
    <row r="112" spans="1:30" s="48" customFormat="1" ht="45" x14ac:dyDescent="0.25">
      <c r="A112" s="153">
        <v>102</v>
      </c>
      <c r="B112" s="153" t="s">
        <v>172</v>
      </c>
      <c r="C112" s="153" t="s">
        <v>143</v>
      </c>
      <c r="D112" s="153" t="s">
        <v>314</v>
      </c>
      <c r="E112" s="153" t="s">
        <v>159</v>
      </c>
      <c r="F112" s="154" t="s">
        <v>609</v>
      </c>
      <c r="G112" s="154" t="s">
        <v>610</v>
      </c>
      <c r="H112" s="153" t="s">
        <v>119</v>
      </c>
      <c r="I112" s="153">
        <v>7.0666666666511402</v>
      </c>
      <c r="J112" s="153" t="s">
        <v>315</v>
      </c>
      <c r="K112" s="153">
        <v>0</v>
      </c>
      <c r="L112" s="153">
        <v>0</v>
      </c>
      <c r="M112" s="153">
        <v>1</v>
      </c>
      <c r="N112" s="153">
        <v>0</v>
      </c>
      <c r="O112" s="153">
        <v>0</v>
      </c>
      <c r="P112" s="153">
        <v>1</v>
      </c>
      <c r="Q112" s="153">
        <v>0</v>
      </c>
      <c r="R112" s="153">
        <v>0</v>
      </c>
      <c r="S112" s="153">
        <v>1</v>
      </c>
      <c r="T112" s="153">
        <v>0</v>
      </c>
      <c r="U112" s="153">
        <v>0</v>
      </c>
      <c r="V112" s="153">
        <v>250</v>
      </c>
      <c r="W112" s="153"/>
      <c r="X112" s="153"/>
      <c r="Y112" s="153"/>
      <c r="Z112" s="153"/>
      <c r="AA112" s="153">
        <v>1</v>
      </c>
      <c r="AB112" s="155">
        <f t="shared" si="3"/>
        <v>7.0666666666511402</v>
      </c>
      <c r="AC112" s="156">
        <f t="shared" si="4"/>
        <v>1</v>
      </c>
      <c r="AD112" s="156">
        <f t="shared" si="5"/>
        <v>1766.666666662785</v>
      </c>
    </row>
    <row r="113" spans="1:30" s="48" customFormat="1" ht="45" x14ac:dyDescent="0.25">
      <c r="A113" s="153">
        <v>103</v>
      </c>
      <c r="B113" s="153" t="s">
        <v>172</v>
      </c>
      <c r="C113" s="153" t="s">
        <v>143</v>
      </c>
      <c r="D113" s="153" t="s">
        <v>611</v>
      </c>
      <c r="E113" s="153" t="s">
        <v>159</v>
      </c>
      <c r="F113" s="154" t="s">
        <v>612</v>
      </c>
      <c r="G113" s="154" t="s">
        <v>613</v>
      </c>
      <c r="H113" s="153" t="s">
        <v>119</v>
      </c>
      <c r="I113" s="153">
        <v>6.5833333333139299</v>
      </c>
      <c r="J113" s="153" t="s">
        <v>614</v>
      </c>
      <c r="K113" s="153">
        <v>0</v>
      </c>
      <c r="L113" s="153">
        <v>0</v>
      </c>
      <c r="M113" s="153">
        <v>1</v>
      </c>
      <c r="N113" s="153">
        <v>0</v>
      </c>
      <c r="O113" s="153">
        <v>0</v>
      </c>
      <c r="P113" s="153">
        <v>1</v>
      </c>
      <c r="Q113" s="153">
        <v>0</v>
      </c>
      <c r="R113" s="153">
        <v>0</v>
      </c>
      <c r="S113" s="153">
        <v>1</v>
      </c>
      <c r="T113" s="153">
        <v>0</v>
      </c>
      <c r="U113" s="153">
        <v>0</v>
      </c>
      <c r="V113" s="153">
        <v>100</v>
      </c>
      <c r="W113" s="153"/>
      <c r="X113" s="153"/>
      <c r="Y113" s="153"/>
      <c r="Z113" s="153"/>
      <c r="AA113" s="153">
        <v>1</v>
      </c>
      <c r="AB113" s="155">
        <f t="shared" si="3"/>
        <v>6.5833333333139299</v>
      </c>
      <c r="AC113" s="156">
        <f t="shared" si="4"/>
        <v>1</v>
      </c>
      <c r="AD113" s="156">
        <f t="shared" si="5"/>
        <v>658.33333333139296</v>
      </c>
    </row>
    <row r="114" spans="1:30" s="48" customFormat="1" ht="45" x14ac:dyDescent="0.25">
      <c r="A114" s="153">
        <v>104</v>
      </c>
      <c r="B114" s="153" t="s">
        <v>171</v>
      </c>
      <c r="C114" s="153" t="s">
        <v>143</v>
      </c>
      <c r="D114" s="153" t="s">
        <v>615</v>
      </c>
      <c r="E114" s="153" t="s">
        <v>159</v>
      </c>
      <c r="F114" s="154" t="s">
        <v>616</v>
      </c>
      <c r="G114" s="154" t="s">
        <v>617</v>
      </c>
      <c r="H114" s="153" t="s">
        <v>120</v>
      </c>
      <c r="I114" s="153">
        <v>5.6000000000931296</v>
      </c>
      <c r="J114" s="153" t="s">
        <v>618</v>
      </c>
      <c r="K114" s="153">
        <v>0</v>
      </c>
      <c r="L114" s="153">
        <v>0</v>
      </c>
      <c r="M114" s="153">
        <v>1</v>
      </c>
      <c r="N114" s="153">
        <v>0</v>
      </c>
      <c r="O114" s="153">
        <v>0</v>
      </c>
      <c r="P114" s="153">
        <v>1</v>
      </c>
      <c r="Q114" s="153">
        <v>0</v>
      </c>
      <c r="R114" s="153">
        <v>0</v>
      </c>
      <c r="S114" s="153">
        <v>1</v>
      </c>
      <c r="T114" s="153">
        <v>0</v>
      </c>
      <c r="U114" s="153">
        <v>0</v>
      </c>
      <c r="V114" s="153">
        <v>390</v>
      </c>
      <c r="W114" s="153"/>
      <c r="X114" s="153" t="s">
        <v>619</v>
      </c>
      <c r="Y114" s="153" t="s">
        <v>529</v>
      </c>
      <c r="Z114" s="153" t="s">
        <v>193</v>
      </c>
      <c r="AA114" s="153">
        <v>1</v>
      </c>
      <c r="AB114" s="155">
        <f t="shared" si="3"/>
        <v>5.6000000000931296</v>
      </c>
      <c r="AC114" s="156">
        <f t="shared" si="4"/>
        <v>1</v>
      </c>
      <c r="AD114" s="156">
        <f t="shared" si="5"/>
        <v>2184.0000000363207</v>
      </c>
    </row>
    <row r="115" spans="1:30" s="48" customFormat="1" ht="45" x14ac:dyDescent="0.25">
      <c r="A115" s="153">
        <v>105</v>
      </c>
      <c r="B115" s="153" t="s">
        <v>172</v>
      </c>
      <c r="C115" s="153" t="s">
        <v>143</v>
      </c>
      <c r="D115" s="153" t="s">
        <v>620</v>
      </c>
      <c r="E115" s="153" t="s">
        <v>159</v>
      </c>
      <c r="F115" s="154" t="s">
        <v>621</v>
      </c>
      <c r="G115" s="154" t="s">
        <v>622</v>
      </c>
      <c r="H115" s="153" t="s">
        <v>119</v>
      </c>
      <c r="I115" s="153">
        <v>2.3999999999650798</v>
      </c>
      <c r="J115" s="153" t="s">
        <v>623</v>
      </c>
      <c r="K115" s="153">
        <v>0</v>
      </c>
      <c r="L115" s="153">
        <v>0</v>
      </c>
      <c r="M115" s="153">
        <v>1</v>
      </c>
      <c r="N115" s="153">
        <v>0</v>
      </c>
      <c r="O115" s="153">
        <v>0</v>
      </c>
      <c r="P115" s="153">
        <v>1</v>
      </c>
      <c r="Q115" s="153">
        <v>0</v>
      </c>
      <c r="R115" s="153">
        <v>0</v>
      </c>
      <c r="S115" s="153">
        <v>1</v>
      </c>
      <c r="T115" s="153">
        <v>0</v>
      </c>
      <c r="U115" s="153">
        <v>0</v>
      </c>
      <c r="V115" s="153">
        <v>50</v>
      </c>
      <c r="W115" s="153"/>
      <c r="X115" s="153"/>
      <c r="Y115" s="153"/>
      <c r="Z115" s="153"/>
      <c r="AA115" s="153">
        <v>1</v>
      </c>
      <c r="AB115" s="155">
        <f t="shared" si="3"/>
        <v>2.3999999999650798</v>
      </c>
      <c r="AC115" s="156">
        <f t="shared" si="4"/>
        <v>1</v>
      </c>
      <c r="AD115" s="156">
        <f t="shared" si="5"/>
        <v>119.999999998254</v>
      </c>
    </row>
    <row r="116" spans="1:30" s="48" customFormat="1" ht="45" x14ac:dyDescent="0.25">
      <c r="A116" s="153">
        <v>106</v>
      </c>
      <c r="B116" s="153" t="s">
        <v>174</v>
      </c>
      <c r="C116" s="153" t="s">
        <v>143</v>
      </c>
      <c r="D116" s="153" t="s">
        <v>624</v>
      </c>
      <c r="E116" s="153" t="s">
        <v>159</v>
      </c>
      <c r="F116" s="154" t="s">
        <v>625</v>
      </c>
      <c r="G116" s="154" t="s">
        <v>626</v>
      </c>
      <c r="H116" s="153" t="s">
        <v>119</v>
      </c>
      <c r="I116" s="153">
        <v>4.4000000000232804</v>
      </c>
      <c r="J116" s="153" t="s">
        <v>627</v>
      </c>
      <c r="K116" s="153">
        <v>0</v>
      </c>
      <c r="L116" s="153">
        <v>0</v>
      </c>
      <c r="M116" s="153">
        <v>1</v>
      </c>
      <c r="N116" s="153">
        <v>0</v>
      </c>
      <c r="O116" s="153">
        <v>0</v>
      </c>
      <c r="P116" s="153">
        <v>1</v>
      </c>
      <c r="Q116" s="153">
        <v>0</v>
      </c>
      <c r="R116" s="153">
        <v>0</v>
      </c>
      <c r="S116" s="153">
        <v>1</v>
      </c>
      <c r="T116" s="153">
        <v>0</v>
      </c>
      <c r="U116" s="153">
        <v>0</v>
      </c>
      <c r="V116" s="153">
        <v>100</v>
      </c>
      <c r="W116" s="153"/>
      <c r="X116" s="153"/>
      <c r="Y116" s="153"/>
      <c r="Z116" s="153"/>
      <c r="AA116" s="153">
        <v>1</v>
      </c>
      <c r="AB116" s="155">
        <f t="shared" si="3"/>
        <v>4.4000000000232804</v>
      </c>
      <c r="AC116" s="156">
        <f t="shared" si="4"/>
        <v>1</v>
      </c>
      <c r="AD116" s="156">
        <f t="shared" si="5"/>
        <v>440.00000000232802</v>
      </c>
    </row>
    <row r="117" spans="1:30" s="48" customFormat="1" ht="45" x14ac:dyDescent="0.25">
      <c r="A117" s="153">
        <v>107</v>
      </c>
      <c r="B117" s="153" t="s">
        <v>173</v>
      </c>
      <c r="C117" s="153" t="s">
        <v>143</v>
      </c>
      <c r="D117" s="153" t="s">
        <v>628</v>
      </c>
      <c r="E117" s="153" t="s">
        <v>159</v>
      </c>
      <c r="F117" s="154" t="s">
        <v>629</v>
      </c>
      <c r="G117" s="154" t="s">
        <v>630</v>
      </c>
      <c r="H117" s="153" t="s">
        <v>119</v>
      </c>
      <c r="I117" s="153">
        <v>1.36666666675592</v>
      </c>
      <c r="J117" s="153" t="s">
        <v>631</v>
      </c>
      <c r="K117" s="153">
        <v>0</v>
      </c>
      <c r="L117" s="153">
        <v>0</v>
      </c>
      <c r="M117" s="153">
        <v>1</v>
      </c>
      <c r="N117" s="153">
        <v>0</v>
      </c>
      <c r="O117" s="153">
        <v>0</v>
      </c>
      <c r="P117" s="153">
        <v>1</v>
      </c>
      <c r="Q117" s="153">
        <v>0</v>
      </c>
      <c r="R117" s="153">
        <v>0</v>
      </c>
      <c r="S117" s="153">
        <v>1</v>
      </c>
      <c r="T117" s="153">
        <v>0</v>
      </c>
      <c r="U117" s="153">
        <v>0</v>
      </c>
      <c r="V117" s="153">
        <v>560</v>
      </c>
      <c r="W117" s="153"/>
      <c r="X117" s="153"/>
      <c r="Y117" s="153"/>
      <c r="Z117" s="153"/>
      <c r="AA117" s="153">
        <v>1</v>
      </c>
      <c r="AB117" s="155">
        <f t="shared" si="3"/>
        <v>1.36666666675592</v>
      </c>
      <c r="AC117" s="156">
        <f t="shared" si="4"/>
        <v>1</v>
      </c>
      <c r="AD117" s="156">
        <f t="shared" si="5"/>
        <v>765.33333338331522</v>
      </c>
    </row>
    <row r="118" spans="1:30" s="48" customFormat="1" ht="45" x14ac:dyDescent="0.25">
      <c r="A118" s="153">
        <v>108</v>
      </c>
      <c r="B118" s="153" t="s">
        <v>173</v>
      </c>
      <c r="C118" s="153" t="s">
        <v>143</v>
      </c>
      <c r="D118" s="153" t="s">
        <v>277</v>
      </c>
      <c r="E118" s="153" t="s">
        <v>159</v>
      </c>
      <c r="F118" s="154" t="s">
        <v>632</v>
      </c>
      <c r="G118" s="154" t="s">
        <v>633</v>
      </c>
      <c r="H118" s="153" t="s">
        <v>119</v>
      </c>
      <c r="I118" s="153">
        <v>0.39999999990686802</v>
      </c>
      <c r="J118" s="153" t="s">
        <v>278</v>
      </c>
      <c r="K118" s="153">
        <v>0</v>
      </c>
      <c r="L118" s="153">
        <v>0</v>
      </c>
      <c r="M118" s="153">
        <v>1</v>
      </c>
      <c r="N118" s="153">
        <v>0</v>
      </c>
      <c r="O118" s="153">
        <v>0</v>
      </c>
      <c r="P118" s="153">
        <v>1</v>
      </c>
      <c r="Q118" s="153">
        <v>0</v>
      </c>
      <c r="R118" s="153">
        <v>0</v>
      </c>
      <c r="S118" s="153">
        <v>1</v>
      </c>
      <c r="T118" s="153">
        <v>0</v>
      </c>
      <c r="U118" s="153">
        <v>0</v>
      </c>
      <c r="V118" s="153">
        <v>870</v>
      </c>
      <c r="W118" s="153"/>
      <c r="X118" s="153"/>
      <c r="Y118" s="153"/>
      <c r="Z118" s="153"/>
      <c r="AA118" s="153">
        <v>1</v>
      </c>
      <c r="AB118" s="155">
        <f t="shared" si="3"/>
        <v>0.39999999990686802</v>
      </c>
      <c r="AC118" s="156">
        <f t="shared" si="4"/>
        <v>1</v>
      </c>
      <c r="AD118" s="156">
        <f t="shared" si="5"/>
        <v>347.99999991897516</v>
      </c>
    </row>
    <row r="119" spans="1:30" s="48" customFormat="1" ht="45" x14ac:dyDescent="0.25">
      <c r="A119" s="153">
        <v>109</v>
      </c>
      <c r="B119" s="153" t="s">
        <v>170</v>
      </c>
      <c r="C119" s="153" t="s">
        <v>143</v>
      </c>
      <c r="D119" s="153" t="s">
        <v>252</v>
      </c>
      <c r="E119" s="153" t="s">
        <v>159</v>
      </c>
      <c r="F119" s="154" t="s">
        <v>634</v>
      </c>
      <c r="G119" s="154" t="s">
        <v>635</v>
      </c>
      <c r="H119" s="153" t="s">
        <v>119</v>
      </c>
      <c r="I119" s="153">
        <v>1.6666666666860701</v>
      </c>
      <c r="J119" s="153" t="s">
        <v>253</v>
      </c>
      <c r="K119" s="153">
        <v>0</v>
      </c>
      <c r="L119" s="153">
        <v>1</v>
      </c>
      <c r="M119" s="153">
        <v>2</v>
      </c>
      <c r="N119" s="153">
        <v>0</v>
      </c>
      <c r="O119" s="153">
        <v>1</v>
      </c>
      <c r="P119" s="153">
        <v>1</v>
      </c>
      <c r="Q119" s="153">
        <v>0</v>
      </c>
      <c r="R119" s="153">
        <v>0</v>
      </c>
      <c r="S119" s="153">
        <v>2</v>
      </c>
      <c r="T119" s="153">
        <v>0</v>
      </c>
      <c r="U119" s="153">
        <v>0</v>
      </c>
      <c r="V119" s="153">
        <v>840</v>
      </c>
      <c r="W119" s="153"/>
      <c r="X119" s="153"/>
      <c r="Y119" s="153"/>
      <c r="Z119" s="153"/>
      <c r="AA119" s="153">
        <v>1</v>
      </c>
      <c r="AB119" s="155">
        <f t="shared" si="3"/>
        <v>3.3333333333721402</v>
      </c>
      <c r="AC119" s="156">
        <f t="shared" si="4"/>
        <v>2</v>
      </c>
      <c r="AD119" s="156">
        <f t="shared" si="5"/>
        <v>1400.0000000162988</v>
      </c>
    </row>
    <row r="120" spans="1:30" s="48" customFormat="1" ht="45" x14ac:dyDescent="0.25">
      <c r="A120" s="153">
        <v>110</v>
      </c>
      <c r="B120" s="153" t="s">
        <v>174</v>
      </c>
      <c r="C120" s="153" t="s">
        <v>143</v>
      </c>
      <c r="D120" s="153" t="s">
        <v>344</v>
      </c>
      <c r="E120" s="153" t="s">
        <v>159</v>
      </c>
      <c r="F120" s="154" t="s">
        <v>636</v>
      </c>
      <c r="G120" s="154" t="s">
        <v>637</v>
      </c>
      <c r="H120" s="153" t="s">
        <v>119</v>
      </c>
      <c r="I120" s="153">
        <v>6.2499999999417897</v>
      </c>
      <c r="J120" s="153" t="s">
        <v>340</v>
      </c>
      <c r="K120" s="153">
        <v>0</v>
      </c>
      <c r="L120" s="153">
        <v>0</v>
      </c>
      <c r="M120" s="153">
        <v>1</v>
      </c>
      <c r="N120" s="153">
        <v>0</v>
      </c>
      <c r="O120" s="153">
        <v>0</v>
      </c>
      <c r="P120" s="153">
        <v>1</v>
      </c>
      <c r="Q120" s="153">
        <v>0</v>
      </c>
      <c r="R120" s="153">
        <v>0</v>
      </c>
      <c r="S120" s="153">
        <v>1</v>
      </c>
      <c r="T120" s="153">
        <v>0</v>
      </c>
      <c r="U120" s="153">
        <v>0</v>
      </c>
      <c r="V120" s="153">
        <v>230</v>
      </c>
      <c r="W120" s="153"/>
      <c r="X120" s="153"/>
      <c r="Y120" s="153"/>
      <c r="Z120" s="153"/>
      <c r="AA120" s="153">
        <v>1</v>
      </c>
      <c r="AB120" s="155">
        <f t="shared" si="3"/>
        <v>6.2499999999417897</v>
      </c>
      <c r="AC120" s="156">
        <f t="shared" si="4"/>
        <v>1</v>
      </c>
      <c r="AD120" s="156">
        <f t="shared" si="5"/>
        <v>1437.4999999866116</v>
      </c>
    </row>
    <row r="121" spans="1:30" s="48" customFormat="1" ht="45" x14ac:dyDescent="0.25">
      <c r="A121" s="153">
        <v>111</v>
      </c>
      <c r="B121" s="153" t="s">
        <v>170</v>
      </c>
      <c r="C121" s="153" t="s">
        <v>143</v>
      </c>
      <c r="D121" s="153" t="s">
        <v>249</v>
      </c>
      <c r="E121" s="153" t="s">
        <v>159</v>
      </c>
      <c r="F121" s="154" t="s">
        <v>638</v>
      </c>
      <c r="G121" s="154" t="s">
        <v>639</v>
      </c>
      <c r="H121" s="153" t="s">
        <v>119</v>
      </c>
      <c r="I121" s="153">
        <v>3.1666666666860701</v>
      </c>
      <c r="J121" s="153" t="s">
        <v>250</v>
      </c>
      <c r="K121" s="153">
        <v>0</v>
      </c>
      <c r="L121" s="153">
        <v>0</v>
      </c>
      <c r="M121" s="153">
        <v>1</v>
      </c>
      <c r="N121" s="153">
        <v>0</v>
      </c>
      <c r="O121" s="153">
        <v>0</v>
      </c>
      <c r="P121" s="153">
        <v>1</v>
      </c>
      <c r="Q121" s="153">
        <v>0</v>
      </c>
      <c r="R121" s="153">
        <v>0</v>
      </c>
      <c r="S121" s="153">
        <v>1</v>
      </c>
      <c r="T121" s="153">
        <v>0</v>
      </c>
      <c r="U121" s="153">
        <v>0</v>
      </c>
      <c r="V121" s="153">
        <v>620</v>
      </c>
      <c r="W121" s="153"/>
      <c r="X121" s="153"/>
      <c r="Y121" s="153"/>
      <c r="Z121" s="153"/>
      <c r="AA121" s="153">
        <v>1</v>
      </c>
      <c r="AB121" s="155">
        <f t="shared" si="3"/>
        <v>3.1666666666860701</v>
      </c>
      <c r="AC121" s="156">
        <f t="shared" si="4"/>
        <v>1</v>
      </c>
      <c r="AD121" s="156">
        <f t="shared" si="5"/>
        <v>1963.3333333453634</v>
      </c>
    </row>
    <row r="122" spans="1:30" s="48" customFormat="1" ht="60" x14ac:dyDescent="0.25">
      <c r="A122" s="153">
        <v>112</v>
      </c>
      <c r="B122" s="153" t="s">
        <v>171</v>
      </c>
      <c r="C122" s="153" t="s">
        <v>143</v>
      </c>
      <c r="D122" s="153" t="s">
        <v>344</v>
      </c>
      <c r="E122" s="153" t="s">
        <v>159</v>
      </c>
      <c r="F122" s="154" t="s">
        <v>640</v>
      </c>
      <c r="G122" s="154" t="s">
        <v>640</v>
      </c>
      <c r="H122" s="153" t="s">
        <v>120</v>
      </c>
      <c r="I122" s="153">
        <v>0</v>
      </c>
      <c r="J122" s="153" t="s">
        <v>641</v>
      </c>
      <c r="K122" s="153">
        <v>0</v>
      </c>
      <c r="L122" s="153">
        <v>0</v>
      </c>
      <c r="M122" s="153">
        <v>1</v>
      </c>
      <c r="N122" s="153">
        <v>0</v>
      </c>
      <c r="O122" s="153">
        <v>0</v>
      </c>
      <c r="P122" s="153">
        <v>1</v>
      </c>
      <c r="Q122" s="153">
        <v>0</v>
      </c>
      <c r="R122" s="153">
        <v>0</v>
      </c>
      <c r="S122" s="153">
        <v>1</v>
      </c>
      <c r="T122" s="153">
        <v>0</v>
      </c>
      <c r="U122" s="153">
        <v>0</v>
      </c>
      <c r="V122" s="153">
        <v>1234</v>
      </c>
      <c r="W122" s="153"/>
      <c r="X122" s="153" t="s">
        <v>642</v>
      </c>
      <c r="Y122" s="153" t="s">
        <v>157</v>
      </c>
      <c r="Z122" s="153" t="s">
        <v>241</v>
      </c>
      <c r="AA122" s="153">
        <v>0</v>
      </c>
      <c r="AB122" s="155">
        <f t="shared" si="3"/>
        <v>0</v>
      </c>
      <c r="AC122" s="156">
        <f t="shared" si="4"/>
        <v>0</v>
      </c>
      <c r="AD122" s="156">
        <f t="shared" si="5"/>
        <v>0</v>
      </c>
    </row>
    <row r="123" spans="1:30" s="48" customFormat="1" ht="60" x14ac:dyDescent="0.25">
      <c r="A123" s="153">
        <v>113</v>
      </c>
      <c r="B123" s="153" t="s">
        <v>171</v>
      </c>
      <c r="C123" s="153" t="s">
        <v>143</v>
      </c>
      <c r="D123" s="153" t="s">
        <v>437</v>
      </c>
      <c r="E123" s="153" t="s">
        <v>159</v>
      </c>
      <c r="F123" s="154" t="s">
        <v>640</v>
      </c>
      <c r="G123" s="154" t="s">
        <v>640</v>
      </c>
      <c r="H123" s="153" t="s">
        <v>120</v>
      </c>
      <c r="I123" s="153">
        <v>0</v>
      </c>
      <c r="J123" s="153" t="s">
        <v>643</v>
      </c>
      <c r="K123" s="153">
        <v>0</v>
      </c>
      <c r="L123" s="153">
        <v>0</v>
      </c>
      <c r="M123" s="153">
        <v>1</v>
      </c>
      <c r="N123" s="153">
        <v>0</v>
      </c>
      <c r="O123" s="153">
        <v>0</v>
      </c>
      <c r="P123" s="153">
        <v>1</v>
      </c>
      <c r="Q123" s="153">
        <v>0</v>
      </c>
      <c r="R123" s="153">
        <v>0</v>
      </c>
      <c r="S123" s="153">
        <v>1</v>
      </c>
      <c r="T123" s="153">
        <v>0</v>
      </c>
      <c r="U123" s="153">
        <v>0</v>
      </c>
      <c r="V123" s="153">
        <v>1234</v>
      </c>
      <c r="W123" s="153"/>
      <c r="X123" s="153" t="s">
        <v>642</v>
      </c>
      <c r="Y123" s="153" t="s">
        <v>157</v>
      </c>
      <c r="Z123" s="153" t="s">
        <v>241</v>
      </c>
      <c r="AA123" s="153">
        <v>0</v>
      </c>
      <c r="AB123" s="155">
        <f t="shared" si="3"/>
        <v>0</v>
      </c>
      <c r="AC123" s="156">
        <f t="shared" si="4"/>
        <v>0</v>
      </c>
      <c r="AD123" s="156">
        <f t="shared" si="5"/>
        <v>0</v>
      </c>
    </row>
    <row r="124" spans="1:30" s="48" customFormat="1" ht="45" x14ac:dyDescent="0.25">
      <c r="A124" s="153">
        <v>114</v>
      </c>
      <c r="B124" s="153" t="s">
        <v>173</v>
      </c>
      <c r="C124" s="153" t="s">
        <v>143</v>
      </c>
      <c r="D124" s="153" t="s">
        <v>644</v>
      </c>
      <c r="E124" s="153" t="s">
        <v>147</v>
      </c>
      <c r="F124" s="154" t="s">
        <v>645</v>
      </c>
      <c r="G124" s="154" t="s">
        <v>645</v>
      </c>
      <c r="H124" s="153" t="s">
        <v>120</v>
      </c>
      <c r="I124" s="153">
        <v>0</v>
      </c>
      <c r="J124" s="153" t="s">
        <v>646</v>
      </c>
      <c r="K124" s="153">
        <v>0</v>
      </c>
      <c r="L124" s="153">
        <v>1</v>
      </c>
      <c r="M124" s="153">
        <v>6</v>
      </c>
      <c r="N124" s="153">
        <v>0</v>
      </c>
      <c r="O124" s="153">
        <v>1</v>
      </c>
      <c r="P124" s="153">
        <v>5</v>
      </c>
      <c r="Q124" s="153">
        <v>0</v>
      </c>
      <c r="R124" s="153">
        <v>0</v>
      </c>
      <c r="S124" s="153">
        <v>6</v>
      </c>
      <c r="T124" s="153">
        <v>0</v>
      </c>
      <c r="U124" s="153">
        <v>0</v>
      </c>
      <c r="V124" s="153">
        <v>9850</v>
      </c>
      <c r="W124" s="153"/>
      <c r="X124" s="153" t="s">
        <v>647</v>
      </c>
      <c r="Y124" s="153" t="s">
        <v>144</v>
      </c>
      <c r="Z124" s="153" t="s">
        <v>146</v>
      </c>
      <c r="AA124" s="153">
        <v>0</v>
      </c>
      <c r="AB124" s="155">
        <f t="shared" si="3"/>
        <v>0</v>
      </c>
      <c r="AC124" s="156">
        <f t="shared" si="4"/>
        <v>0</v>
      </c>
      <c r="AD124" s="156">
        <f t="shared" si="5"/>
        <v>0</v>
      </c>
    </row>
    <row r="125" spans="1:30" s="48" customFormat="1" ht="60" x14ac:dyDescent="0.25">
      <c r="A125" s="153">
        <v>115</v>
      </c>
      <c r="B125" s="153" t="s">
        <v>173</v>
      </c>
      <c r="C125" s="153" t="s">
        <v>143</v>
      </c>
      <c r="D125" s="153" t="s">
        <v>648</v>
      </c>
      <c r="E125" s="153" t="s">
        <v>159</v>
      </c>
      <c r="F125" s="154" t="s">
        <v>649</v>
      </c>
      <c r="G125" s="154" t="s">
        <v>649</v>
      </c>
      <c r="H125" s="153" t="s">
        <v>120</v>
      </c>
      <c r="I125" s="153">
        <v>0</v>
      </c>
      <c r="J125" s="153" t="s">
        <v>650</v>
      </c>
      <c r="K125" s="153">
        <v>0</v>
      </c>
      <c r="L125" s="153">
        <v>0</v>
      </c>
      <c r="M125" s="153">
        <v>1</v>
      </c>
      <c r="N125" s="153">
        <v>0</v>
      </c>
      <c r="O125" s="153">
        <v>0</v>
      </c>
      <c r="P125" s="153">
        <v>1</v>
      </c>
      <c r="Q125" s="153">
        <v>0</v>
      </c>
      <c r="R125" s="153">
        <v>0</v>
      </c>
      <c r="S125" s="153">
        <v>1</v>
      </c>
      <c r="T125" s="153">
        <v>0</v>
      </c>
      <c r="U125" s="153">
        <v>0</v>
      </c>
      <c r="V125" s="153">
        <v>518</v>
      </c>
      <c r="W125" s="153"/>
      <c r="X125" s="153" t="s">
        <v>651</v>
      </c>
      <c r="Y125" s="153" t="s">
        <v>239</v>
      </c>
      <c r="Z125" s="153" t="s">
        <v>146</v>
      </c>
      <c r="AA125" s="153">
        <v>0</v>
      </c>
      <c r="AB125" s="155">
        <f t="shared" si="3"/>
        <v>0</v>
      </c>
      <c r="AC125" s="156">
        <f t="shared" si="4"/>
        <v>0</v>
      </c>
      <c r="AD125" s="156">
        <f t="shared" si="5"/>
        <v>0</v>
      </c>
    </row>
    <row r="126" spans="1:30" s="48" customFormat="1" ht="45" x14ac:dyDescent="0.25">
      <c r="A126" s="153">
        <v>116</v>
      </c>
      <c r="B126" s="153" t="s">
        <v>170</v>
      </c>
      <c r="C126" s="153" t="s">
        <v>243</v>
      </c>
      <c r="D126" s="153" t="s">
        <v>652</v>
      </c>
      <c r="E126" s="153" t="s">
        <v>159</v>
      </c>
      <c r="F126" s="154" t="s">
        <v>653</v>
      </c>
      <c r="G126" s="154" t="s">
        <v>654</v>
      </c>
      <c r="H126" s="153" t="s">
        <v>120</v>
      </c>
      <c r="I126" s="153">
        <v>0.28333333320915699</v>
      </c>
      <c r="J126" s="153" t="s">
        <v>655</v>
      </c>
      <c r="K126" s="153">
        <v>0</v>
      </c>
      <c r="L126" s="153">
        <v>0</v>
      </c>
      <c r="M126" s="153">
        <v>1</v>
      </c>
      <c r="N126" s="153">
        <v>0</v>
      </c>
      <c r="O126" s="153">
        <v>0</v>
      </c>
      <c r="P126" s="153">
        <v>1</v>
      </c>
      <c r="Q126" s="153">
        <v>0</v>
      </c>
      <c r="R126" s="153">
        <v>0</v>
      </c>
      <c r="S126" s="153">
        <v>1</v>
      </c>
      <c r="T126" s="153">
        <v>0</v>
      </c>
      <c r="U126" s="153">
        <v>0</v>
      </c>
      <c r="V126" s="153">
        <v>702</v>
      </c>
      <c r="W126" s="153"/>
      <c r="X126" s="153" t="s">
        <v>656</v>
      </c>
      <c r="Y126" s="153" t="s">
        <v>157</v>
      </c>
      <c r="Z126" s="153" t="s">
        <v>146</v>
      </c>
      <c r="AA126" s="153">
        <v>0</v>
      </c>
      <c r="AB126" s="155">
        <f t="shared" si="3"/>
        <v>0</v>
      </c>
      <c r="AC126" s="156">
        <f t="shared" si="4"/>
        <v>0</v>
      </c>
      <c r="AD126" s="156">
        <f t="shared" si="5"/>
        <v>198.89999991282821</v>
      </c>
    </row>
    <row r="127" spans="1:30" s="48" customFormat="1" ht="45" x14ac:dyDescent="0.25">
      <c r="A127" s="153">
        <v>117</v>
      </c>
      <c r="B127" s="153" t="s">
        <v>170</v>
      </c>
      <c r="C127" s="153" t="s">
        <v>143</v>
      </c>
      <c r="D127" s="153" t="s">
        <v>402</v>
      </c>
      <c r="E127" s="153" t="s">
        <v>159</v>
      </c>
      <c r="F127" s="154" t="s">
        <v>657</v>
      </c>
      <c r="G127" s="154" t="s">
        <v>658</v>
      </c>
      <c r="H127" s="153" t="s">
        <v>119</v>
      </c>
      <c r="I127" s="153">
        <v>0.83333333343034599</v>
      </c>
      <c r="J127" s="153" t="s">
        <v>405</v>
      </c>
      <c r="K127" s="153">
        <v>0</v>
      </c>
      <c r="L127" s="153">
        <v>0</v>
      </c>
      <c r="M127" s="153">
        <v>1</v>
      </c>
      <c r="N127" s="153">
        <v>0</v>
      </c>
      <c r="O127" s="153">
        <v>0</v>
      </c>
      <c r="P127" s="153">
        <v>1</v>
      </c>
      <c r="Q127" s="153">
        <v>0</v>
      </c>
      <c r="R127" s="153">
        <v>0</v>
      </c>
      <c r="S127" s="153">
        <v>1</v>
      </c>
      <c r="T127" s="153">
        <v>0</v>
      </c>
      <c r="U127" s="153">
        <v>0</v>
      </c>
      <c r="V127" s="153">
        <v>300</v>
      </c>
      <c r="W127" s="153"/>
      <c r="X127" s="153"/>
      <c r="Y127" s="153"/>
      <c r="Z127" s="153"/>
      <c r="AA127" s="153">
        <v>1</v>
      </c>
      <c r="AB127" s="155">
        <f t="shared" si="3"/>
        <v>0.83333333343034599</v>
      </c>
      <c r="AC127" s="156">
        <f t="shared" si="4"/>
        <v>1</v>
      </c>
      <c r="AD127" s="156">
        <f t="shared" si="5"/>
        <v>250.0000000291038</v>
      </c>
    </row>
    <row r="128" spans="1:30" s="48" customFormat="1" ht="45" x14ac:dyDescent="0.25">
      <c r="A128" s="153">
        <v>118</v>
      </c>
      <c r="B128" s="153" t="s">
        <v>173</v>
      </c>
      <c r="C128" s="153" t="s">
        <v>143</v>
      </c>
      <c r="D128" s="153" t="s">
        <v>648</v>
      </c>
      <c r="E128" s="153" t="s">
        <v>159</v>
      </c>
      <c r="F128" s="154" t="s">
        <v>659</v>
      </c>
      <c r="G128" s="154" t="s">
        <v>660</v>
      </c>
      <c r="H128" s="153" t="s">
        <v>119</v>
      </c>
      <c r="I128" s="153">
        <v>1.6499999999650801</v>
      </c>
      <c r="J128" s="153" t="s">
        <v>661</v>
      </c>
      <c r="K128" s="153">
        <v>0</v>
      </c>
      <c r="L128" s="153">
        <v>0</v>
      </c>
      <c r="M128" s="153">
        <v>1</v>
      </c>
      <c r="N128" s="153">
        <v>0</v>
      </c>
      <c r="O128" s="153">
        <v>0</v>
      </c>
      <c r="P128" s="153">
        <v>1</v>
      </c>
      <c r="Q128" s="153">
        <v>0</v>
      </c>
      <c r="R128" s="153">
        <v>0</v>
      </c>
      <c r="S128" s="153">
        <v>1</v>
      </c>
      <c r="T128" s="153">
        <v>0</v>
      </c>
      <c r="U128" s="153">
        <v>0</v>
      </c>
      <c r="V128" s="153">
        <v>410</v>
      </c>
      <c r="W128" s="153"/>
      <c r="X128" s="153"/>
      <c r="Y128" s="153"/>
      <c r="Z128" s="153"/>
      <c r="AA128" s="153">
        <v>1</v>
      </c>
      <c r="AB128" s="155">
        <f t="shared" si="3"/>
        <v>1.6499999999650801</v>
      </c>
      <c r="AC128" s="156">
        <f t="shared" si="4"/>
        <v>1</v>
      </c>
      <c r="AD128" s="156">
        <f t="shared" si="5"/>
        <v>676.49999998568285</v>
      </c>
    </row>
    <row r="129" spans="1:30" s="48" customFormat="1" ht="45" x14ac:dyDescent="0.25">
      <c r="A129" s="153">
        <v>119</v>
      </c>
      <c r="B129" s="153" t="s">
        <v>173</v>
      </c>
      <c r="C129" s="153" t="s">
        <v>143</v>
      </c>
      <c r="D129" s="153" t="s">
        <v>662</v>
      </c>
      <c r="E129" s="153" t="s">
        <v>159</v>
      </c>
      <c r="F129" s="154" t="s">
        <v>663</v>
      </c>
      <c r="G129" s="154" t="s">
        <v>664</v>
      </c>
      <c r="H129" s="153" t="s">
        <v>120</v>
      </c>
      <c r="I129" s="153">
        <v>1.45000000001164</v>
      </c>
      <c r="J129" s="153" t="s">
        <v>665</v>
      </c>
      <c r="K129" s="153">
        <v>0</v>
      </c>
      <c r="L129" s="153">
        <v>0</v>
      </c>
      <c r="M129" s="153">
        <v>1</v>
      </c>
      <c r="N129" s="153">
        <v>0</v>
      </c>
      <c r="O129" s="153">
        <v>0</v>
      </c>
      <c r="P129" s="153">
        <v>1</v>
      </c>
      <c r="Q129" s="153">
        <v>0</v>
      </c>
      <c r="R129" s="153">
        <v>0</v>
      </c>
      <c r="S129" s="153">
        <v>1</v>
      </c>
      <c r="T129" s="153">
        <v>0</v>
      </c>
      <c r="U129" s="153">
        <v>0</v>
      </c>
      <c r="V129" s="153">
        <v>498</v>
      </c>
      <c r="W129" s="153"/>
      <c r="X129" s="153" t="s">
        <v>666</v>
      </c>
      <c r="Y129" s="153" t="s">
        <v>239</v>
      </c>
      <c r="Z129" s="153" t="s">
        <v>146</v>
      </c>
      <c r="AA129" s="153">
        <v>1</v>
      </c>
      <c r="AB129" s="155">
        <f t="shared" si="3"/>
        <v>1.45000000001164</v>
      </c>
      <c r="AC129" s="156">
        <f t="shared" si="4"/>
        <v>1</v>
      </c>
      <c r="AD129" s="156">
        <f t="shared" si="5"/>
        <v>722.10000000579669</v>
      </c>
    </row>
    <row r="130" spans="1:30" s="48" customFormat="1" ht="45" x14ac:dyDescent="0.25">
      <c r="A130" s="153">
        <v>120</v>
      </c>
      <c r="B130" s="153" t="s">
        <v>173</v>
      </c>
      <c r="C130" s="153" t="s">
        <v>143</v>
      </c>
      <c r="D130" s="153" t="s">
        <v>290</v>
      </c>
      <c r="E130" s="153" t="s">
        <v>159</v>
      </c>
      <c r="F130" s="154" t="s">
        <v>667</v>
      </c>
      <c r="G130" s="154" t="s">
        <v>667</v>
      </c>
      <c r="H130" s="153" t="s">
        <v>120</v>
      </c>
      <c r="I130" s="153">
        <v>0</v>
      </c>
      <c r="J130" s="153" t="s">
        <v>291</v>
      </c>
      <c r="K130" s="153">
        <v>0</v>
      </c>
      <c r="L130" s="153">
        <v>0</v>
      </c>
      <c r="M130" s="153">
        <v>4</v>
      </c>
      <c r="N130" s="153">
        <v>0</v>
      </c>
      <c r="O130" s="153">
        <v>0</v>
      </c>
      <c r="P130" s="153">
        <v>4</v>
      </c>
      <c r="Q130" s="153">
        <v>0</v>
      </c>
      <c r="R130" s="153">
        <v>0</v>
      </c>
      <c r="S130" s="153">
        <v>4</v>
      </c>
      <c r="T130" s="153">
        <v>0</v>
      </c>
      <c r="U130" s="153">
        <v>0</v>
      </c>
      <c r="V130" s="153">
        <v>954</v>
      </c>
      <c r="W130" s="153"/>
      <c r="X130" s="153" t="s">
        <v>668</v>
      </c>
      <c r="Y130" s="153" t="s">
        <v>157</v>
      </c>
      <c r="Z130" s="153" t="s">
        <v>146</v>
      </c>
      <c r="AA130" s="153">
        <v>0</v>
      </c>
      <c r="AB130" s="155">
        <f t="shared" si="3"/>
        <v>0</v>
      </c>
      <c r="AC130" s="156">
        <f t="shared" si="4"/>
        <v>0</v>
      </c>
      <c r="AD130" s="156">
        <f t="shared" si="5"/>
        <v>0</v>
      </c>
    </row>
    <row r="131" spans="1:30" s="48" customFormat="1" ht="45" x14ac:dyDescent="0.25">
      <c r="A131" s="153">
        <v>121</v>
      </c>
      <c r="B131" s="153" t="s">
        <v>173</v>
      </c>
      <c r="C131" s="153" t="s">
        <v>143</v>
      </c>
      <c r="D131" s="153" t="s">
        <v>669</v>
      </c>
      <c r="E131" s="153" t="s">
        <v>159</v>
      </c>
      <c r="F131" s="154" t="s">
        <v>670</v>
      </c>
      <c r="G131" s="154" t="s">
        <v>670</v>
      </c>
      <c r="H131" s="153" t="s">
        <v>120</v>
      </c>
      <c r="I131" s="153">
        <v>0</v>
      </c>
      <c r="J131" s="153" t="s">
        <v>671</v>
      </c>
      <c r="K131" s="153">
        <v>0</v>
      </c>
      <c r="L131" s="153">
        <v>0</v>
      </c>
      <c r="M131" s="153">
        <v>1</v>
      </c>
      <c r="N131" s="153">
        <v>0</v>
      </c>
      <c r="O131" s="153">
        <v>0</v>
      </c>
      <c r="P131" s="153">
        <v>1</v>
      </c>
      <c r="Q131" s="153">
        <v>0</v>
      </c>
      <c r="R131" s="153">
        <v>0</v>
      </c>
      <c r="S131" s="153">
        <v>1</v>
      </c>
      <c r="T131" s="153">
        <v>0</v>
      </c>
      <c r="U131" s="153">
        <v>0</v>
      </c>
      <c r="V131" s="153">
        <v>368</v>
      </c>
      <c r="W131" s="153"/>
      <c r="X131" s="153" t="s">
        <v>672</v>
      </c>
      <c r="Y131" s="153" t="s">
        <v>157</v>
      </c>
      <c r="Z131" s="153" t="s">
        <v>146</v>
      </c>
      <c r="AA131" s="153">
        <v>0</v>
      </c>
      <c r="AB131" s="155">
        <f t="shared" si="3"/>
        <v>0</v>
      </c>
      <c r="AC131" s="156">
        <f t="shared" si="4"/>
        <v>0</v>
      </c>
      <c r="AD131" s="156">
        <f t="shared" si="5"/>
        <v>0</v>
      </c>
    </row>
    <row r="132" spans="1:30" s="48" customFormat="1" ht="45" x14ac:dyDescent="0.25">
      <c r="A132" s="153">
        <v>122</v>
      </c>
      <c r="B132" s="153" t="s">
        <v>170</v>
      </c>
      <c r="C132" s="153" t="s">
        <v>143</v>
      </c>
      <c r="D132" s="153" t="s">
        <v>673</v>
      </c>
      <c r="E132" s="153" t="s">
        <v>159</v>
      </c>
      <c r="F132" s="154" t="s">
        <v>674</v>
      </c>
      <c r="G132" s="154" t="s">
        <v>674</v>
      </c>
      <c r="H132" s="153" t="s">
        <v>120</v>
      </c>
      <c r="I132" s="153">
        <v>0</v>
      </c>
      <c r="J132" s="153" t="s">
        <v>675</v>
      </c>
      <c r="K132" s="153">
        <v>0</v>
      </c>
      <c r="L132" s="153">
        <v>0</v>
      </c>
      <c r="M132" s="153">
        <v>2</v>
      </c>
      <c r="N132" s="153">
        <v>0</v>
      </c>
      <c r="O132" s="153">
        <v>0</v>
      </c>
      <c r="P132" s="153">
        <v>2</v>
      </c>
      <c r="Q132" s="153">
        <v>0</v>
      </c>
      <c r="R132" s="153">
        <v>0</v>
      </c>
      <c r="S132" s="153">
        <v>2</v>
      </c>
      <c r="T132" s="153">
        <v>0</v>
      </c>
      <c r="U132" s="153">
        <v>0</v>
      </c>
      <c r="V132" s="153">
        <v>218</v>
      </c>
      <c r="W132" s="153"/>
      <c r="X132" s="153" t="s">
        <v>676</v>
      </c>
      <c r="Y132" s="153" t="s">
        <v>144</v>
      </c>
      <c r="Z132" s="153" t="s">
        <v>146</v>
      </c>
      <c r="AA132" s="153">
        <v>1</v>
      </c>
      <c r="AB132" s="155">
        <f t="shared" si="3"/>
        <v>0</v>
      </c>
      <c r="AC132" s="156">
        <f t="shared" si="4"/>
        <v>2</v>
      </c>
      <c r="AD132" s="156">
        <f t="shared" si="5"/>
        <v>0</v>
      </c>
    </row>
    <row r="133" spans="1:30" s="48" customFormat="1" ht="45" x14ac:dyDescent="0.25">
      <c r="A133" s="153">
        <v>123</v>
      </c>
      <c r="B133" s="153" t="s">
        <v>173</v>
      </c>
      <c r="C133" s="153" t="s">
        <v>143</v>
      </c>
      <c r="D133" s="153" t="s">
        <v>292</v>
      </c>
      <c r="E133" s="153" t="s">
        <v>159</v>
      </c>
      <c r="F133" s="154" t="s">
        <v>677</v>
      </c>
      <c r="G133" s="154" t="s">
        <v>678</v>
      </c>
      <c r="H133" s="153" t="s">
        <v>120</v>
      </c>
      <c r="I133" s="153">
        <v>0.79999999998835902</v>
      </c>
      <c r="J133" s="153" t="s">
        <v>293</v>
      </c>
      <c r="K133" s="153">
        <v>0</v>
      </c>
      <c r="L133" s="153">
        <v>0</v>
      </c>
      <c r="M133" s="153">
        <v>4</v>
      </c>
      <c r="N133" s="153">
        <v>0</v>
      </c>
      <c r="O133" s="153">
        <v>0</v>
      </c>
      <c r="P133" s="153">
        <v>4</v>
      </c>
      <c r="Q133" s="153">
        <v>0</v>
      </c>
      <c r="R133" s="153">
        <v>0</v>
      </c>
      <c r="S133" s="153">
        <v>4</v>
      </c>
      <c r="T133" s="153">
        <v>0</v>
      </c>
      <c r="U133" s="153">
        <v>0</v>
      </c>
      <c r="V133" s="153">
        <v>104</v>
      </c>
      <c r="W133" s="153"/>
      <c r="X133" s="153" t="s">
        <v>679</v>
      </c>
      <c r="Y133" s="153" t="s">
        <v>157</v>
      </c>
      <c r="Z133" s="153" t="s">
        <v>146</v>
      </c>
      <c r="AA133" s="153">
        <v>0</v>
      </c>
      <c r="AB133" s="155">
        <f t="shared" si="3"/>
        <v>0</v>
      </c>
      <c r="AC133" s="156">
        <f t="shared" si="4"/>
        <v>0</v>
      </c>
      <c r="AD133" s="156">
        <f t="shared" si="5"/>
        <v>83.199999998789337</v>
      </c>
    </row>
    <row r="134" spans="1:30" s="48" customFormat="1" ht="45" x14ac:dyDescent="0.25">
      <c r="A134" s="153">
        <v>124</v>
      </c>
      <c r="B134" s="153" t="s">
        <v>170</v>
      </c>
      <c r="C134" s="153" t="s">
        <v>143</v>
      </c>
      <c r="D134" s="153" t="s">
        <v>680</v>
      </c>
      <c r="E134" s="153" t="s">
        <v>159</v>
      </c>
      <c r="F134" s="154" t="s">
        <v>681</v>
      </c>
      <c r="G134" s="154" t="s">
        <v>681</v>
      </c>
      <c r="H134" s="153" t="s">
        <v>120</v>
      </c>
      <c r="I134" s="153">
        <v>0</v>
      </c>
      <c r="J134" s="153" t="s">
        <v>682</v>
      </c>
      <c r="K134" s="153">
        <v>0</v>
      </c>
      <c r="L134" s="153">
        <v>0</v>
      </c>
      <c r="M134" s="153">
        <v>1</v>
      </c>
      <c r="N134" s="153">
        <v>0</v>
      </c>
      <c r="O134" s="153">
        <v>0</v>
      </c>
      <c r="P134" s="153">
        <v>1</v>
      </c>
      <c r="Q134" s="153">
        <v>0</v>
      </c>
      <c r="R134" s="153">
        <v>0</v>
      </c>
      <c r="S134" s="153">
        <v>1</v>
      </c>
      <c r="T134" s="153">
        <v>0</v>
      </c>
      <c r="U134" s="153">
        <v>0</v>
      </c>
      <c r="V134" s="153">
        <v>726</v>
      </c>
      <c r="W134" s="153"/>
      <c r="X134" s="153" t="s">
        <v>683</v>
      </c>
      <c r="Y134" s="153" t="s">
        <v>684</v>
      </c>
      <c r="Z134" s="153" t="s">
        <v>146</v>
      </c>
      <c r="AA134" s="153">
        <v>0</v>
      </c>
      <c r="AB134" s="155">
        <f t="shared" si="3"/>
        <v>0</v>
      </c>
      <c r="AC134" s="156">
        <f t="shared" si="4"/>
        <v>0</v>
      </c>
      <c r="AD134" s="156">
        <f t="shared" si="5"/>
        <v>0</v>
      </c>
    </row>
    <row r="135" spans="1:30" s="48" customFormat="1" ht="45" x14ac:dyDescent="0.25">
      <c r="A135" s="153">
        <v>125</v>
      </c>
      <c r="B135" s="153" t="s">
        <v>170</v>
      </c>
      <c r="C135" s="153" t="s">
        <v>143</v>
      </c>
      <c r="D135" s="153" t="s">
        <v>685</v>
      </c>
      <c r="E135" s="153" t="s">
        <v>159</v>
      </c>
      <c r="F135" s="154" t="s">
        <v>681</v>
      </c>
      <c r="G135" s="154" t="s">
        <v>681</v>
      </c>
      <c r="H135" s="153" t="s">
        <v>120</v>
      </c>
      <c r="I135" s="153">
        <v>0</v>
      </c>
      <c r="J135" s="153" t="s">
        <v>686</v>
      </c>
      <c r="K135" s="153">
        <v>0</v>
      </c>
      <c r="L135" s="153">
        <v>0</v>
      </c>
      <c r="M135" s="153">
        <v>1</v>
      </c>
      <c r="N135" s="153">
        <v>0</v>
      </c>
      <c r="O135" s="153">
        <v>0</v>
      </c>
      <c r="P135" s="153">
        <v>1</v>
      </c>
      <c r="Q135" s="153">
        <v>0</v>
      </c>
      <c r="R135" s="153">
        <v>0</v>
      </c>
      <c r="S135" s="153">
        <v>1</v>
      </c>
      <c r="T135" s="153">
        <v>0</v>
      </c>
      <c r="U135" s="153">
        <v>0</v>
      </c>
      <c r="V135" s="153">
        <v>415</v>
      </c>
      <c r="W135" s="153"/>
      <c r="X135" s="153" t="s">
        <v>683</v>
      </c>
      <c r="Y135" s="153" t="s">
        <v>684</v>
      </c>
      <c r="Z135" s="153" t="s">
        <v>146</v>
      </c>
      <c r="AA135" s="153">
        <v>0</v>
      </c>
      <c r="AB135" s="155">
        <f t="shared" si="3"/>
        <v>0</v>
      </c>
      <c r="AC135" s="156">
        <f t="shared" si="4"/>
        <v>0</v>
      </c>
      <c r="AD135" s="156">
        <f t="shared" si="5"/>
        <v>0</v>
      </c>
    </row>
    <row r="136" spans="1:30" s="48" customFormat="1" ht="45" x14ac:dyDescent="0.25">
      <c r="A136" s="153">
        <v>126</v>
      </c>
      <c r="B136" s="153" t="s">
        <v>173</v>
      </c>
      <c r="C136" s="153" t="s">
        <v>143</v>
      </c>
      <c r="D136" s="153" t="s">
        <v>687</v>
      </c>
      <c r="E136" s="153" t="s">
        <v>147</v>
      </c>
      <c r="F136" s="154" t="s">
        <v>688</v>
      </c>
      <c r="G136" s="154" t="s">
        <v>688</v>
      </c>
      <c r="H136" s="153" t="s">
        <v>120</v>
      </c>
      <c r="I136" s="153">
        <v>0</v>
      </c>
      <c r="J136" s="153" t="s">
        <v>689</v>
      </c>
      <c r="K136" s="153">
        <v>0</v>
      </c>
      <c r="L136" s="153">
        <v>2</v>
      </c>
      <c r="M136" s="153">
        <v>17</v>
      </c>
      <c r="N136" s="153">
        <v>0</v>
      </c>
      <c r="O136" s="153">
        <v>2</v>
      </c>
      <c r="P136" s="153">
        <v>15</v>
      </c>
      <c r="Q136" s="153">
        <v>0</v>
      </c>
      <c r="R136" s="153">
        <v>2</v>
      </c>
      <c r="S136" s="153">
        <v>15</v>
      </c>
      <c r="T136" s="153">
        <v>0</v>
      </c>
      <c r="U136" s="153">
        <v>0</v>
      </c>
      <c r="V136" s="153">
        <v>2714</v>
      </c>
      <c r="W136" s="153"/>
      <c r="X136" s="153" t="s">
        <v>690</v>
      </c>
      <c r="Y136" s="153" t="s">
        <v>144</v>
      </c>
      <c r="Z136" s="153" t="s">
        <v>146</v>
      </c>
      <c r="AA136" s="153">
        <v>0</v>
      </c>
      <c r="AB136" s="155">
        <f t="shared" si="3"/>
        <v>0</v>
      </c>
      <c r="AC136" s="156">
        <f t="shared" si="4"/>
        <v>0</v>
      </c>
      <c r="AD136" s="156">
        <f t="shared" si="5"/>
        <v>0</v>
      </c>
    </row>
    <row r="137" spans="1:30" s="48" customFormat="1" ht="45" x14ac:dyDescent="0.25">
      <c r="A137" s="153">
        <v>127</v>
      </c>
      <c r="B137" s="153" t="s">
        <v>173</v>
      </c>
      <c r="C137" s="153" t="s">
        <v>143</v>
      </c>
      <c r="D137" s="153" t="s">
        <v>691</v>
      </c>
      <c r="E137" s="153" t="s">
        <v>147</v>
      </c>
      <c r="F137" s="154" t="s">
        <v>688</v>
      </c>
      <c r="G137" s="154" t="s">
        <v>688</v>
      </c>
      <c r="H137" s="153" t="s">
        <v>120</v>
      </c>
      <c r="I137" s="153">
        <v>0</v>
      </c>
      <c r="J137" s="153" t="s">
        <v>692</v>
      </c>
      <c r="K137" s="153">
        <v>0</v>
      </c>
      <c r="L137" s="153">
        <v>2</v>
      </c>
      <c r="M137" s="153">
        <v>17</v>
      </c>
      <c r="N137" s="153">
        <v>0</v>
      </c>
      <c r="O137" s="153">
        <v>2</v>
      </c>
      <c r="P137" s="153">
        <v>15</v>
      </c>
      <c r="Q137" s="153">
        <v>0</v>
      </c>
      <c r="R137" s="153">
        <v>2</v>
      </c>
      <c r="S137" s="153">
        <v>15</v>
      </c>
      <c r="T137" s="153">
        <v>0</v>
      </c>
      <c r="U137" s="153">
        <v>0</v>
      </c>
      <c r="V137" s="153">
        <v>237</v>
      </c>
      <c r="W137" s="153"/>
      <c r="X137" s="153" t="s">
        <v>690</v>
      </c>
      <c r="Y137" s="153" t="s">
        <v>144</v>
      </c>
      <c r="Z137" s="153" t="s">
        <v>146</v>
      </c>
      <c r="AA137" s="153">
        <v>0</v>
      </c>
      <c r="AB137" s="155">
        <f t="shared" si="3"/>
        <v>0</v>
      </c>
      <c r="AC137" s="156">
        <f t="shared" si="4"/>
        <v>0</v>
      </c>
      <c r="AD137" s="156">
        <f t="shared" si="5"/>
        <v>0</v>
      </c>
    </row>
    <row r="138" spans="1:30" s="48" customFormat="1" ht="45" x14ac:dyDescent="0.25">
      <c r="A138" s="153">
        <v>128</v>
      </c>
      <c r="B138" s="153" t="s">
        <v>170</v>
      </c>
      <c r="C138" s="153" t="s">
        <v>143</v>
      </c>
      <c r="D138" s="153" t="s">
        <v>693</v>
      </c>
      <c r="E138" s="153" t="s">
        <v>159</v>
      </c>
      <c r="F138" s="154" t="s">
        <v>694</v>
      </c>
      <c r="G138" s="154" t="s">
        <v>695</v>
      </c>
      <c r="H138" s="153" t="s">
        <v>120</v>
      </c>
      <c r="I138" s="153">
        <v>1.3666666665813001</v>
      </c>
      <c r="J138" s="153" t="s">
        <v>696</v>
      </c>
      <c r="K138" s="153">
        <v>0</v>
      </c>
      <c r="L138" s="153">
        <v>0</v>
      </c>
      <c r="M138" s="153">
        <v>1</v>
      </c>
      <c r="N138" s="153">
        <v>0</v>
      </c>
      <c r="O138" s="153">
        <v>0</v>
      </c>
      <c r="P138" s="153">
        <v>1</v>
      </c>
      <c r="Q138" s="153">
        <v>0</v>
      </c>
      <c r="R138" s="153">
        <v>0</v>
      </c>
      <c r="S138" s="153">
        <v>1</v>
      </c>
      <c r="T138" s="153">
        <v>0</v>
      </c>
      <c r="U138" s="153">
        <v>0</v>
      </c>
      <c r="V138" s="153">
        <v>924</v>
      </c>
      <c r="W138" s="153"/>
      <c r="X138" s="153" t="s">
        <v>697</v>
      </c>
      <c r="Y138" s="153" t="s">
        <v>144</v>
      </c>
      <c r="Z138" s="153" t="s">
        <v>146</v>
      </c>
      <c r="AA138" s="153">
        <v>0</v>
      </c>
      <c r="AB138" s="155">
        <f t="shared" si="3"/>
        <v>0</v>
      </c>
      <c r="AC138" s="156">
        <f t="shared" si="4"/>
        <v>0</v>
      </c>
      <c r="AD138" s="156">
        <f t="shared" si="5"/>
        <v>1262.7999999211213</v>
      </c>
    </row>
    <row r="139" spans="1:30" s="48" customFormat="1" ht="45" x14ac:dyDescent="0.25">
      <c r="A139" s="153">
        <v>129</v>
      </c>
      <c r="B139" s="153" t="s">
        <v>173</v>
      </c>
      <c r="C139" s="153" t="s">
        <v>143</v>
      </c>
      <c r="D139" s="153" t="s">
        <v>698</v>
      </c>
      <c r="E139" s="153" t="s">
        <v>159</v>
      </c>
      <c r="F139" s="154" t="s">
        <v>699</v>
      </c>
      <c r="G139" s="154" t="s">
        <v>700</v>
      </c>
      <c r="H139" s="153" t="s">
        <v>120</v>
      </c>
      <c r="I139" s="153">
        <v>7.0000000001164198</v>
      </c>
      <c r="J139" s="153" t="s">
        <v>701</v>
      </c>
      <c r="K139" s="153">
        <v>0</v>
      </c>
      <c r="L139" s="153">
        <v>0</v>
      </c>
      <c r="M139" s="153">
        <v>1</v>
      </c>
      <c r="N139" s="153">
        <v>0</v>
      </c>
      <c r="O139" s="153">
        <v>0</v>
      </c>
      <c r="P139" s="153">
        <v>1</v>
      </c>
      <c r="Q139" s="153">
        <v>0</v>
      </c>
      <c r="R139" s="153">
        <v>0</v>
      </c>
      <c r="S139" s="153">
        <v>1</v>
      </c>
      <c r="T139" s="153">
        <v>0</v>
      </c>
      <c r="U139" s="153">
        <v>0</v>
      </c>
      <c r="V139" s="153">
        <v>518</v>
      </c>
      <c r="W139" s="153"/>
      <c r="X139" s="153" t="s">
        <v>702</v>
      </c>
      <c r="Y139" s="153" t="s">
        <v>245</v>
      </c>
      <c r="Z139" s="153" t="s">
        <v>146</v>
      </c>
      <c r="AA139" s="153">
        <v>1</v>
      </c>
      <c r="AB139" s="155">
        <f t="shared" si="3"/>
        <v>7.0000000001164198</v>
      </c>
      <c r="AC139" s="156">
        <f t="shared" si="4"/>
        <v>1</v>
      </c>
      <c r="AD139" s="156">
        <f t="shared" si="5"/>
        <v>3626.0000000603054</v>
      </c>
    </row>
    <row r="140" spans="1:30" s="48" customFormat="1" ht="45" x14ac:dyDescent="0.25">
      <c r="A140" s="153">
        <v>130</v>
      </c>
      <c r="B140" s="153" t="s">
        <v>173</v>
      </c>
      <c r="C140" s="153" t="s">
        <v>143</v>
      </c>
      <c r="D140" s="153" t="s">
        <v>703</v>
      </c>
      <c r="E140" s="153" t="s">
        <v>159</v>
      </c>
      <c r="F140" s="154" t="s">
        <v>704</v>
      </c>
      <c r="G140" s="154" t="s">
        <v>704</v>
      </c>
      <c r="H140" s="153" t="s">
        <v>120</v>
      </c>
      <c r="I140" s="153">
        <v>0</v>
      </c>
      <c r="J140" s="153" t="s">
        <v>705</v>
      </c>
      <c r="K140" s="153">
        <v>0</v>
      </c>
      <c r="L140" s="153">
        <v>0</v>
      </c>
      <c r="M140" s="153">
        <v>1</v>
      </c>
      <c r="N140" s="153">
        <v>0</v>
      </c>
      <c r="O140" s="153">
        <v>0</v>
      </c>
      <c r="P140" s="153">
        <v>1</v>
      </c>
      <c r="Q140" s="153">
        <v>0</v>
      </c>
      <c r="R140" s="153">
        <v>0</v>
      </c>
      <c r="S140" s="153">
        <v>1</v>
      </c>
      <c r="T140" s="153">
        <v>0</v>
      </c>
      <c r="U140" s="153">
        <v>0</v>
      </c>
      <c r="V140" s="153">
        <v>311</v>
      </c>
      <c r="W140" s="153"/>
      <c r="X140" s="153" t="s">
        <v>706</v>
      </c>
      <c r="Y140" s="153" t="s">
        <v>157</v>
      </c>
      <c r="Z140" s="153" t="s">
        <v>146</v>
      </c>
      <c r="AA140" s="153">
        <v>0</v>
      </c>
      <c r="AB140" s="155">
        <f t="shared" ref="AB140:AB203" si="6">I140*M140*AA140</f>
        <v>0</v>
      </c>
      <c r="AC140" s="156">
        <f t="shared" ref="AC140:AC203" si="7">M140*AA140</f>
        <v>0</v>
      </c>
      <c r="AD140" s="156">
        <f t="shared" ref="AD140:AD203" si="8">I140*V140</f>
        <v>0</v>
      </c>
    </row>
    <row r="141" spans="1:30" s="48" customFormat="1" ht="45" x14ac:dyDescent="0.25">
      <c r="A141" s="153">
        <v>131</v>
      </c>
      <c r="B141" s="153" t="s">
        <v>170</v>
      </c>
      <c r="C141" s="153" t="s">
        <v>143</v>
      </c>
      <c r="D141" s="153" t="s">
        <v>685</v>
      </c>
      <c r="E141" s="153" t="s">
        <v>159</v>
      </c>
      <c r="F141" s="154" t="s">
        <v>708</v>
      </c>
      <c r="G141" s="154" t="s">
        <v>709</v>
      </c>
      <c r="H141" s="153" t="s">
        <v>119</v>
      </c>
      <c r="I141" s="153">
        <v>6.0833333334303497</v>
      </c>
      <c r="J141" s="153" t="s">
        <v>686</v>
      </c>
      <c r="K141" s="153">
        <v>0</v>
      </c>
      <c r="L141" s="153">
        <v>0</v>
      </c>
      <c r="M141" s="153">
        <v>1</v>
      </c>
      <c r="N141" s="153">
        <v>0</v>
      </c>
      <c r="O141" s="153">
        <v>0</v>
      </c>
      <c r="P141" s="153">
        <v>1</v>
      </c>
      <c r="Q141" s="153">
        <v>0</v>
      </c>
      <c r="R141" s="153">
        <v>0</v>
      </c>
      <c r="S141" s="153">
        <v>1</v>
      </c>
      <c r="T141" s="153">
        <v>0</v>
      </c>
      <c r="U141" s="153">
        <v>0</v>
      </c>
      <c r="V141" s="153">
        <v>330</v>
      </c>
      <c r="W141" s="153"/>
      <c r="X141" s="153"/>
      <c r="Y141" s="153"/>
      <c r="Z141" s="153"/>
      <c r="AA141" s="153">
        <v>1</v>
      </c>
      <c r="AB141" s="155">
        <f t="shared" si="6"/>
        <v>6.0833333334303497</v>
      </c>
      <c r="AC141" s="156">
        <f t="shared" si="7"/>
        <v>1</v>
      </c>
      <c r="AD141" s="156">
        <f t="shared" si="8"/>
        <v>2007.5000000320154</v>
      </c>
    </row>
    <row r="142" spans="1:30" s="48" customFormat="1" ht="45" x14ac:dyDescent="0.25">
      <c r="A142" s="153">
        <v>132</v>
      </c>
      <c r="B142" s="153" t="s">
        <v>170</v>
      </c>
      <c r="C142" s="153" t="s">
        <v>143</v>
      </c>
      <c r="D142" s="153" t="s">
        <v>707</v>
      </c>
      <c r="E142" s="153" t="s">
        <v>159</v>
      </c>
      <c r="F142" s="154" t="s">
        <v>708</v>
      </c>
      <c r="G142" s="154" t="s">
        <v>709</v>
      </c>
      <c r="H142" s="153" t="s">
        <v>119</v>
      </c>
      <c r="I142" s="153">
        <v>6.0833333334303497</v>
      </c>
      <c r="J142" s="153" t="s">
        <v>710</v>
      </c>
      <c r="K142" s="153">
        <v>0</v>
      </c>
      <c r="L142" s="153">
        <v>0</v>
      </c>
      <c r="M142" s="153">
        <v>1</v>
      </c>
      <c r="N142" s="153">
        <v>0</v>
      </c>
      <c r="O142" s="153">
        <v>0</v>
      </c>
      <c r="P142" s="153">
        <v>1</v>
      </c>
      <c r="Q142" s="153">
        <v>0</v>
      </c>
      <c r="R142" s="153">
        <v>0</v>
      </c>
      <c r="S142" s="153">
        <v>1</v>
      </c>
      <c r="T142" s="153">
        <v>0</v>
      </c>
      <c r="U142" s="153">
        <v>0</v>
      </c>
      <c r="V142" s="153">
        <v>60</v>
      </c>
      <c r="W142" s="153"/>
      <c r="X142" s="153"/>
      <c r="Y142" s="153"/>
      <c r="Z142" s="153"/>
      <c r="AA142" s="153">
        <v>1</v>
      </c>
      <c r="AB142" s="155">
        <f t="shared" si="6"/>
        <v>6.0833333334303497</v>
      </c>
      <c r="AC142" s="156">
        <f t="shared" si="7"/>
        <v>1</v>
      </c>
      <c r="AD142" s="156">
        <f t="shared" si="8"/>
        <v>365.00000000582099</v>
      </c>
    </row>
    <row r="143" spans="1:30" s="48" customFormat="1" ht="45" x14ac:dyDescent="0.25">
      <c r="A143" s="153">
        <v>133</v>
      </c>
      <c r="B143" s="153" t="s">
        <v>173</v>
      </c>
      <c r="C143" s="153" t="s">
        <v>143</v>
      </c>
      <c r="D143" s="153" t="s">
        <v>711</v>
      </c>
      <c r="E143" s="153" t="s">
        <v>159</v>
      </c>
      <c r="F143" s="154" t="s">
        <v>712</v>
      </c>
      <c r="G143" s="154" t="s">
        <v>713</v>
      </c>
      <c r="H143" s="153" t="s">
        <v>119</v>
      </c>
      <c r="I143" s="153">
        <v>2.7000000000698501</v>
      </c>
      <c r="J143" s="153" t="s">
        <v>714</v>
      </c>
      <c r="K143" s="153">
        <v>0</v>
      </c>
      <c r="L143" s="153">
        <v>0</v>
      </c>
      <c r="M143" s="153">
        <v>1</v>
      </c>
      <c r="N143" s="153">
        <v>0</v>
      </c>
      <c r="O143" s="153">
        <v>0</v>
      </c>
      <c r="P143" s="153">
        <v>1</v>
      </c>
      <c r="Q143" s="153">
        <v>0</v>
      </c>
      <c r="R143" s="153">
        <v>0</v>
      </c>
      <c r="S143" s="153">
        <v>1</v>
      </c>
      <c r="T143" s="153">
        <v>0</v>
      </c>
      <c r="U143" s="153">
        <v>0</v>
      </c>
      <c r="V143" s="153">
        <v>360</v>
      </c>
      <c r="W143" s="153"/>
      <c r="X143" s="153"/>
      <c r="Y143" s="153"/>
      <c r="Z143" s="153"/>
      <c r="AA143" s="153">
        <v>1</v>
      </c>
      <c r="AB143" s="155">
        <f t="shared" si="6"/>
        <v>2.7000000000698501</v>
      </c>
      <c r="AC143" s="156">
        <f t="shared" si="7"/>
        <v>1</v>
      </c>
      <c r="AD143" s="156">
        <f t="shared" si="8"/>
        <v>972.00000002514605</v>
      </c>
    </row>
    <row r="144" spans="1:30" s="48" customFormat="1" ht="45" x14ac:dyDescent="0.25">
      <c r="A144" s="153">
        <v>134</v>
      </c>
      <c r="B144" s="153" t="s">
        <v>173</v>
      </c>
      <c r="C144" s="153" t="s">
        <v>143</v>
      </c>
      <c r="D144" s="153" t="s">
        <v>673</v>
      </c>
      <c r="E144" s="153" t="s">
        <v>159</v>
      </c>
      <c r="F144" s="154" t="s">
        <v>715</v>
      </c>
      <c r="G144" s="154" t="s">
        <v>716</v>
      </c>
      <c r="H144" s="153" t="s">
        <v>119</v>
      </c>
      <c r="I144" s="153">
        <v>2.2833333334419899</v>
      </c>
      <c r="J144" s="153" t="s">
        <v>675</v>
      </c>
      <c r="K144" s="153">
        <v>0</v>
      </c>
      <c r="L144" s="153">
        <v>0</v>
      </c>
      <c r="M144" s="153">
        <v>1</v>
      </c>
      <c r="N144" s="153">
        <v>0</v>
      </c>
      <c r="O144" s="153">
        <v>0</v>
      </c>
      <c r="P144" s="153">
        <v>1</v>
      </c>
      <c r="Q144" s="153">
        <v>0</v>
      </c>
      <c r="R144" s="153">
        <v>0</v>
      </c>
      <c r="S144" s="153">
        <v>1</v>
      </c>
      <c r="T144" s="153">
        <v>0</v>
      </c>
      <c r="U144" s="153">
        <v>0</v>
      </c>
      <c r="V144" s="153">
        <v>520</v>
      </c>
      <c r="W144" s="153"/>
      <c r="X144" s="153"/>
      <c r="Y144" s="153"/>
      <c r="Z144" s="153"/>
      <c r="AA144" s="153">
        <v>1</v>
      </c>
      <c r="AB144" s="155">
        <f t="shared" si="6"/>
        <v>2.2833333334419899</v>
      </c>
      <c r="AC144" s="156">
        <f t="shared" si="7"/>
        <v>1</v>
      </c>
      <c r="AD144" s="156">
        <f t="shared" si="8"/>
        <v>1187.3333333898347</v>
      </c>
    </row>
    <row r="145" spans="1:30" s="48" customFormat="1" ht="45" x14ac:dyDescent="0.25">
      <c r="A145" s="153">
        <v>135</v>
      </c>
      <c r="B145" s="153" t="s">
        <v>172</v>
      </c>
      <c r="C145" s="153" t="s">
        <v>143</v>
      </c>
      <c r="D145" s="153" t="s">
        <v>472</v>
      </c>
      <c r="E145" s="153" t="s">
        <v>159</v>
      </c>
      <c r="F145" s="154" t="s">
        <v>717</v>
      </c>
      <c r="G145" s="154" t="s">
        <v>717</v>
      </c>
      <c r="H145" s="153" t="s">
        <v>120</v>
      </c>
      <c r="I145" s="153">
        <v>0</v>
      </c>
      <c r="J145" s="153" t="s">
        <v>475</v>
      </c>
      <c r="K145" s="153">
        <v>0</v>
      </c>
      <c r="L145" s="153">
        <v>0</v>
      </c>
      <c r="M145" s="153">
        <v>1</v>
      </c>
      <c r="N145" s="153">
        <v>0</v>
      </c>
      <c r="O145" s="153">
        <v>0</v>
      </c>
      <c r="P145" s="153">
        <v>1</v>
      </c>
      <c r="Q145" s="153">
        <v>0</v>
      </c>
      <c r="R145" s="153">
        <v>0</v>
      </c>
      <c r="S145" s="153">
        <v>1</v>
      </c>
      <c r="T145" s="153">
        <v>0</v>
      </c>
      <c r="U145" s="153">
        <v>0</v>
      </c>
      <c r="V145" s="153">
        <v>428</v>
      </c>
      <c r="W145" s="153"/>
      <c r="X145" s="153" t="s">
        <v>718</v>
      </c>
      <c r="Y145" s="153" t="s">
        <v>157</v>
      </c>
      <c r="Z145" s="153" t="s">
        <v>146</v>
      </c>
      <c r="AA145" s="153">
        <v>0</v>
      </c>
      <c r="AB145" s="155">
        <f t="shared" si="6"/>
        <v>0</v>
      </c>
      <c r="AC145" s="156">
        <f t="shared" si="7"/>
        <v>0</v>
      </c>
      <c r="AD145" s="156">
        <f t="shared" si="8"/>
        <v>0</v>
      </c>
    </row>
    <row r="146" spans="1:30" s="48" customFormat="1" ht="45" x14ac:dyDescent="0.25">
      <c r="A146" s="153">
        <v>136</v>
      </c>
      <c r="B146" s="153" t="s">
        <v>173</v>
      </c>
      <c r="C146" s="153" t="s">
        <v>143</v>
      </c>
      <c r="D146" s="153" t="s">
        <v>719</v>
      </c>
      <c r="E146" s="153" t="s">
        <v>159</v>
      </c>
      <c r="F146" s="154" t="s">
        <v>720</v>
      </c>
      <c r="G146" s="154" t="s">
        <v>720</v>
      </c>
      <c r="H146" s="153" t="s">
        <v>120</v>
      </c>
      <c r="I146" s="153">
        <v>0</v>
      </c>
      <c r="J146" s="153" t="s">
        <v>721</v>
      </c>
      <c r="K146" s="153">
        <v>0</v>
      </c>
      <c r="L146" s="153">
        <v>0</v>
      </c>
      <c r="M146" s="153">
        <v>1</v>
      </c>
      <c r="N146" s="153">
        <v>0</v>
      </c>
      <c r="O146" s="153">
        <v>0</v>
      </c>
      <c r="P146" s="153">
        <v>1</v>
      </c>
      <c r="Q146" s="153">
        <v>0</v>
      </c>
      <c r="R146" s="153">
        <v>0</v>
      </c>
      <c r="S146" s="153">
        <v>1</v>
      </c>
      <c r="T146" s="153">
        <v>0</v>
      </c>
      <c r="U146" s="153">
        <v>0</v>
      </c>
      <c r="V146" s="153">
        <v>985</v>
      </c>
      <c r="W146" s="153"/>
      <c r="X146" s="153" t="s">
        <v>722</v>
      </c>
      <c r="Y146" s="153" t="s">
        <v>157</v>
      </c>
      <c r="Z146" s="153" t="s">
        <v>146</v>
      </c>
      <c r="AA146" s="153">
        <v>0</v>
      </c>
      <c r="AB146" s="155">
        <f t="shared" si="6"/>
        <v>0</v>
      </c>
      <c r="AC146" s="156">
        <f t="shared" si="7"/>
        <v>0</v>
      </c>
      <c r="AD146" s="156">
        <f t="shared" si="8"/>
        <v>0</v>
      </c>
    </row>
    <row r="147" spans="1:30" s="48" customFormat="1" ht="45" x14ac:dyDescent="0.25">
      <c r="A147" s="153">
        <v>137</v>
      </c>
      <c r="B147" s="153" t="s">
        <v>173</v>
      </c>
      <c r="C147" s="153" t="s">
        <v>143</v>
      </c>
      <c r="D147" s="153" t="s">
        <v>265</v>
      </c>
      <c r="E147" s="153" t="s">
        <v>159</v>
      </c>
      <c r="F147" s="154" t="s">
        <v>723</v>
      </c>
      <c r="G147" s="154" t="s">
        <v>724</v>
      </c>
      <c r="H147" s="153" t="s">
        <v>120</v>
      </c>
      <c r="I147" s="153">
        <v>4.2333333333372103</v>
      </c>
      <c r="J147" s="153" t="s">
        <v>266</v>
      </c>
      <c r="K147" s="153">
        <v>0</v>
      </c>
      <c r="L147" s="153">
        <v>0</v>
      </c>
      <c r="M147" s="153">
        <v>2</v>
      </c>
      <c r="N147" s="153">
        <v>0</v>
      </c>
      <c r="O147" s="153">
        <v>0</v>
      </c>
      <c r="P147" s="153">
        <v>2</v>
      </c>
      <c r="Q147" s="153">
        <v>0</v>
      </c>
      <c r="R147" s="153">
        <v>0</v>
      </c>
      <c r="S147" s="153">
        <v>2</v>
      </c>
      <c r="T147" s="153">
        <v>0</v>
      </c>
      <c r="U147" s="153">
        <v>0</v>
      </c>
      <c r="V147" s="153">
        <v>790</v>
      </c>
      <c r="W147" s="153"/>
      <c r="X147" s="153" t="s">
        <v>725</v>
      </c>
      <c r="Y147" s="153" t="s">
        <v>144</v>
      </c>
      <c r="Z147" s="153" t="s">
        <v>148</v>
      </c>
      <c r="AA147" s="153">
        <v>0</v>
      </c>
      <c r="AB147" s="155">
        <f t="shared" si="6"/>
        <v>0</v>
      </c>
      <c r="AC147" s="156">
        <f t="shared" si="7"/>
        <v>0</v>
      </c>
      <c r="AD147" s="156">
        <f t="shared" si="8"/>
        <v>3344.3333333363962</v>
      </c>
    </row>
    <row r="148" spans="1:30" s="48" customFormat="1" ht="45" x14ac:dyDescent="0.25">
      <c r="A148" s="153">
        <v>138</v>
      </c>
      <c r="B148" s="153" t="s">
        <v>170</v>
      </c>
      <c r="C148" s="153" t="s">
        <v>143</v>
      </c>
      <c r="D148" s="153" t="s">
        <v>691</v>
      </c>
      <c r="E148" s="153" t="s">
        <v>147</v>
      </c>
      <c r="F148" s="154" t="s">
        <v>726</v>
      </c>
      <c r="G148" s="154" t="s">
        <v>727</v>
      </c>
      <c r="H148" s="153" t="s">
        <v>120</v>
      </c>
      <c r="I148" s="153">
        <v>5.0000000162981499E-2</v>
      </c>
      <c r="J148" s="153" t="s">
        <v>692</v>
      </c>
      <c r="K148" s="153">
        <v>0</v>
      </c>
      <c r="L148" s="153">
        <v>4</v>
      </c>
      <c r="M148" s="153">
        <v>38</v>
      </c>
      <c r="N148" s="153">
        <v>0</v>
      </c>
      <c r="O148" s="153">
        <v>4</v>
      </c>
      <c r="P148" s="153">
        <v>34</v>
      </c>
      <c r="Q148" s="153">
        <v>0</v>
      </c>
      <c r="R148" s="153">
        <v>0</v>
      </c>
      <c r="S148" s="153">
        <v>36</v>
      </c>
      <c r="T148" s="153">
        <v>2</v>
      </c>
      <c r="U148" s="153">
        <v>0</v>
      </c>
      <c r="V148" s="153">
        <v>4443</v>
      </c>
      <c r="W148" s="153"/>
      <c r="X148" s="153" t="s">
        <v>728</v>
      </c>
      <c r="Y148" s="153" t="s">
        <v>157</v>
      </c>
      <c r="Z148" s="153" t="s">
        <v>146</v>
      </c>
      <c r="AA148" s="153">
        <v>0</v>
      </c>
      <c r="AB148" s="155">
        <f t="shared" si="6"/>
        <v>0</v>
      </c>
      <c r="AC148" s="156">
        <f t="shared" si="7"/>
        <v>0</v>
      </c>
      <c r="AD148" s="156">
        <f t="shared" si="8"/>
        <v>222.15000072412681</v>
      </c>
    </row>
    <row r="149" spans="1:30" s="48" customFormat="1" ht="45" x14ac:dyDescent="0.25">
      <c r="A149" s="153">
        <v>139</v>
      </c>
      <c r="B149" s="153" t="s">
        <v>173</v>
      </c>
      <c r="C149" s="153" t="s">
        <v>143</v>
      </c>
      <c r="D149" s="153" t="s">
        <v>729</v>
      </c>
      <c r="E149" s="153" t="s">
        <v>159</v>
      </c>
      <c r="F149" s="154" t="s">
        <v>730</v>
      </c>
      <c r="G149" s="154" t="s">
        <v>731</v>
      </c>
      <c r="H149" s="153" t="s">
        <v>119</v>
      </c>
      <c r="I149" s="153">
        <v>4.5999999999767196</v>
      </c>
      <c r="J149" s="153" t="s">
        <v>732</v>
      </c>
      <c r="K149" s="153">
        <v>0</v>
      </c>
      <c r="L149" s="153">
        <v>0</v>
      </c>
      <c r="M149" s="153">
        <v>1</v>
      </c>
      <c r="N149" s="153">
        <v>0</v>
      </c>
      <c r="O149" s="153">
        <v>0</v>
      </c>
      <c r="P149" s="153">
        <v>1</v>
      </c>
      <c r="Q149" s="153">
        <v>0</v>
      </c>
      <c r="R149" s="153">
        <v>0</v>
      </c>
      <c r="S149" s="153">
        <v>1</v>
      </c>
      <c r="T149" s="153">
        <v>0</v>
      </c>
      <c r="U149" s="153">
        <v>0</v>
      </c>
      <c r="V149" s="153">
        <v>270</v>
      </c>
      <c r="W149" s="153"/>
      <c r="X149" s="153"/>
      <c r="Y149" s="153"/>
      <c r="Z149" s="153"/>
      <c r="AA149" s="153">
        <v>1</v>
      </c>
      <c r="AB149" s="155">
        <f t="shared" si="6"/>
        <v>4.5999999999767196</v>
      </c>
      <c r="AC149" s="156">
        <f t="shared" si="7"/>
        <v>1</v>
      </c>
      <c r="AD149" s="156">
        <f t="shared" si="8"/>
        <v>1241.9999999937143</v>
      </c>
    </row>
    <row r="150" spans="1:30" s="48" customFormat="1" ht="45" x14ac:dyDescent="0.25">
      <c r="A150" s="153">
        <v>140</v>
      </c>
      <c r="B150" s="153" t="s">
        <v>170</v>
      </c>
      <c r="C150" s="153" t="s">
        <v>143</v>
      </c>
      <c r="D150" s="153" t="s">
        <v>733</v>
      </c>
      <c r="E150" s="153" t="s">
        <v>159</v>
      </c>
      <c r="F150" s="154" t="s">
        <v>734</v>
      </c>
      <c r="G150" s="154" t="s">
        <v>735</v>
      </c>
      <c r="H150" s="153" t="s">
        <v>119</v>
      </c>
      <c r="I150" s="153">
        <v>8.2166666667326407</v>
      </c>
      <c r="J150" s="153" t="s">
        <v>736</v>
      </c>
      <c r="K150" s="153">
        <v>0</v>
      </c>
      <c r="L150" s="153">
        <v>0</v>
      </c>
      <c r="M150" s="153">
        <v>1</v>
      </c>
      <c r="N150" s="153">
        <v>0</v>
      </c>
      <c r="O150" s="153">
        <v>0</v>
      </c>
      <c r="P150" s="153">
        <v>1</v>
      </c>
      <c r="Q150" s="153">
        <v>0</v>
      </c>
      <c r="R150" s="153">
        <v>0</v>
      </c>
      <c r="S150" s="153">
        <v>1</v>
      </c>
      <c r="T150" s="153">
        <v>0</v>
      </c>
      <c r="U150" s="153">
        <v>0</v>
      </c>
      <c r="V150" s="153">
        <v>120</v>
      </c>
      <c r="W150" s="153"/>
      <c r="X150" s="153"/>
      <c r="Y150" s="153"/>
      <c r="Z150" s="153"/>
      <c r="AA150" s="153">
        <v>1</v>
      </c>
      <c r="AB150" s="155">
        <f t="shared" si="6"/>
        <v>8.2166666667326407</v>
      </c>
      <c r="AC150" s="156">
        <f t="shared" si="7"/>
        <v>1</v>
      </c>
      <c r="AD150" s="156">
        <f t="shared" si="8"/>
        <v>986.00000000791692</v>
      </c>
    </row>
    <row r="151" spans="1:30" s="48" customFormat="1" ht="45" x14ac:dyDescent="0.25">
      <c r="A151" s="153">
        <v>141</v>
      </c>
      <c r="B151" s="153" t="s">
        <v>173</v>
      </c>
      <c r="C151" s="153" t="s">
        <v>143</v>
      </c>
      <c r="D151" s="153" t="s">
        <v>737</v>
      </c>
      <c r="E151" s="153" t="s">
        <v>159</v>
      </c>
      <c r="F151" s="154" t="s">
        <v>738</v>
      </c>
      <c r="G151" s="154" t="s">
        <v>739</v>
      </c>
      <c r="H151" s="153" t="s">
        <v>119</v>
      </c>
      <c r="I151" s="153">
        <v>1.58333333325572</v>
      </c>
      <c r="J151" s="153" t="s">
        <v>740</v>
      </c>
      <c r="K151" s="153">
        <v>0</v>
      </c>
      <c r="L151" s="153">
        <v>0</v>
      </c>
      <c r="M151" s="153">
        <v>1</v>
      </c>
      <c r="N151" s="153">
        <v>0</v>
      </c>
      <c r="O151" s="153">
        <v>0</v>
      </c>
      <c r="P151" s="153">
        <v>1</v>
      </c>
      <c r="Q151" s="153">
        <v>0</v>
      </c>
      <c r="R151" s="153">
        <v>0</v>
      </c>
      <c r="S151" s="153">
        <v>1</v>
      </c>
      <c r="T151" s="153">
        <v>0</v>
      </c>
      <c r="U151" s="153">
        <v>0</v>
      </c>
      <c r="V151" s="153">
        <v>490</v>
      </c>
      <c r="W151" s="153"/>
      <c r="X151" s="153"/>
      <c r="Y151" s="153"/>
      <c r="Z151" s="153"/>
      <c r="AA151" s="153">
        <v>1</v>
      </c>
      <c r="AB151" s="155">
        <f t="shared" si="6"/>
        <v>1.58333333325572</v>
      </c>
      <c r="AC151" s="156">
        <f t="shared" si="7"/>
        <v>1</v>
      </c>
      <c r="AD151" s="156">
        <f t="shared" si="8"/>
        <v>775.83333329530285</v>
      </c>
    </row>
    <row r="152" spans="1:30" s="48" customFormat="1" ht="45" x14ac:dyDescent="0.25">
      <c r="A152" s="153">
        <v>142</v>
      </c>
      <c r="B152" s="153" t="s">
        <v>170</v>
      </c>
      <c r="C152" s="153" t="s">
        <v>143</v>
      </c>
      <c r="D152" s="153" t="s">
        <v>741</v>
      </c>
      <c r="E152" s="153" t="s">
        <v>159</v>
      </c>
      <c r="F152" s="154" t="s">
        <v>742</v>
      </c>
      <c r="G152" s="154" t="s">
        <v>743</v>
      </c>
      <c r="H152" s="153" t="s">
        <v>119</v>
      </c>
      <c r="I152" s="153">
        <v>8.1333333333022892</v>
      </c>
      <c r="J152" s="153" t="s">
        <v>744</v>
      </c>
      <c r="K152" s="153">
        <v>0</v>
      </c>
      <c r="L152" s="153">
        <v>0</v>
      </c>
      <c r="M152" s="153">
        <v>2</v>
      </c>
      <c r="N152" s="153">
        <v>0</v>
      </c>
      <c r="O152" s="153">
        <v>0</v>
      </c>
      <c r="P152" s="153">
        <v>2</v>
      </c>
      <c r="Q152" s="153">
        <v>0</v>
      </c>
      <c r="R152" s="153">
        <v>0</v>
      </c>
      <c r="S152" s="153">
        <v>2</v>
      </c>
      <c r="T152" s="153">
        <v>0</v>
      </c>
      <c r="U152" s="153">
        <v>0</v>
      </c>
      <c r="V152" s="153">
        <v>100</v>
      </c>
      <c r="W152" s="153"/>
      <c r="X152" s="153"/>
      <c r="Y152" s="153"/>
      <c r="Z152" s="153"/>
      <c r="AA152" s="153">
        <v>1</v>
      </c>
      <c r="AB152" s="155">
        <f t="shared" si="6"/>
        <v>16.266666666604578</v>
      </c>
      <c r="AC152" s="156">
        <f t="shared" si="7"/>
        <v>2</v>
      </c>
      <c r="AD152" s="156">
        <f t="shared" si="8"/>
        <v>813.33333333022892</v>
      </c>
    </row>
    <row r="153" spans="1:30" s="48" customFormat="1" ht="45" x14ac:dyDescent="0.25">
      <c r="A153" s="153">
        <v>143</v>
      </c>
      <c r="B153" s="153" t="s">
        <v>172</v>
      </c>
      <c r="C153" s="153" t="s">
        <v>143</v>
      </c>
      <c r="D153" s="153" t="s">
        <v>745</v>
      </c>
      <c r="E153" s="153" t="s">
        <v>159</v>
      </c>
      <c r="F153" s="154" t="s">
        <v>746</v>
      </c>
      <c r="G153" s="154" t="s">
        <v>747</v>
      </c>
      <c r="H153" s="153" t="s">
        <v>119</v>
      </c>
      <c r="I153" s="153">
        <v>5.5333333332091597</v>
      </c>
      <c r="J153" s="153" t="s">
        <v>748</v>
      </c>
      <c r="K153" s="153">
        <v>0</v>
      </c>
      <c r="L153" s="153">
        <v>0</v>
      </c>
      <c r="M153" s="153">
        <v>1</v>
      </c>
      <c r="N153" s="153">
        <v>0</v>
      </c>
      <c r="O153" s="153">
        <v>0</v>
      </c>
      <c r="P153" s="153">
        <v>1</v>
      </c>
      <c r="Q153" s="153">
        <v>0</v>
      </c>
      <c r="R153" s="153">
        <v>0</v>
      </c>
      <c r="S153" s="153">
        <v>1</v>
      </c>
      <c r="T153" s="153">
        <v>0</v>
      </c>
      <c r="U153" s="153">
        <v>0</v>
      </c>
      <c r="V153" s="153">
        <v>370</v>
      </c>
      <c r="W153" s="153"/>
      <c r="X153" s="153"/>
      <c r="Y153" s="153"/>
      <c r="Z153" s="153"/>
      <c r="AA153" s="153">
        <v>1</v>
      </c>
      <c r="AB153" s="155">
        <f t="shared" si="6"/>
        <v>5.5333333332091597</v>
      </c>
      <c r="AC153" s="156">
        <f t="shared" si="7"/>
        <v>1</v>
      </c>
      <c r="AD153" s="156">
        <f t="shared" si="8"/>
        <v>2047.333333287389</v>
      </c>
    </row>
    <row r="154" spans="1:30" s="48" customFormat="1" ht="45" x14ac:dyDescent="0.25">
      <c r="A154" s="153">
        <v>144</v>
      </c>
      <c r="B154" s="153" t="s">
        <v>171</v>
      </c>
      <c r="C154" s="153" t="s">
        <v>143</v>
      </c>
      <c r="D154" s="153" t="s">
        <v>344</v>
      </c>
      <c r="E154" s="153" t="s">
        <v>159</v>
      </c>
      <c r="F154" s="154" t="s">
        <v>749</v>
      </c>
      <c r="G154" s="154" t="s">
        <v>750</v>
      </c>
      <c r="H154" s="153" t="s">
        <v>119</v>
      </c>
      <c r="I154" s="153">
        <v>0.14999999996507499</v>
      </c>
      <c r="J154" s="153" t="s">
        <v>340</v>
      </c>
      <c r="K154" s="153">
        <v>0</v>
      </c>
      <c r="L154" s="153">
        <v>0</v>
      </c>
      <c r="M154" s="153">
        <v>1</v>
      </c>
      <c r="N154" s="153">
        <v>0</v>
      </c>
      <c r="O154" s="153">
        <v>0</v>
      </c>
      <c r="P154" s="153">
        <v>1</v>
      </c>
      <c r="Q154" s="153">
        <v>0</v>
      </c>
      <c r="R154" s="153">
        <v>0</v>
      </c>
      <c r="S154" s="153">
        <v>1</v>
      </c>
      <c r="T154" s="153">
        <v>0</v>
      </c>
      <c r="U154" s="153">
        <v>0</v>
      </c>
      <c r="V154" s="153">
        <v>1234</v>
      </c>
      <c r="W154" s="153"/>
      <c r="X154" s="153"/>
      <c r="Y154" s="153"/>
      <c r="Z154" s="153"/>
      <c r="AA154" s="153">
        <v>1</v>
      </c>
      <c r="AB154" s="155">
        <f t="shared" si="6"/>
        <v>0.14999999996507499</v>
      </c>
      <c r="AC154" s="156">
        <f t="shared" si="7"/>
        <v>1</v>
      </c>
      <c r="AD154" s="156">
        <f t="shared" si="8"/>
        <v>185.09999995690254</v>
      </c>
    </row>
    <row r="155" spans="1:30" s="48" customFormat="1" ht="45" x14ac:dyDescent="0.25">
      <c r="A155" s="153">
        <v>145</v>
      </c>
      <c r="B155" s="153" t="s">
        <v>173</v>
      </c>
      <c r="C155" s="153" t="s">
        <v>143</v>
      </c>
      <c r="D155" s="153" t="s">
        <v>703</v>
      </c>
      <c r="E155" s="153" t="s">
        <v>159</v>
      </c>
      <c r="F155" s="154" t="s">
        <v>751</v>
      </c>
      <c r="G155" s="154" t="s">
        <v>751</v>
      </c>
      <c r="H155" s="153" t="s">
        <v>120</v>
      </c>
      <c r="I155" s="153">
        <v>0</v>
      </c>
      <c r="J155" s="153" t="s">
        <v>705</v>
      </c>
      <c r="K155" s="153">
        <v>0</v>
      </c>
      <c r="L155" s="153">
        <v>0</v>
      </c>
      <c r="M155" s="153">
        <v>1</v>
      </c>
      <c r="N155" s="153">
        <v>0</v>
      </c>
      <c r="O155" s="153">
        <v>0</v>
      </c>
      <c r="P155" s="153">
        <v>1</v>
      </c>
      <c r="Q155" s="153">
        <v>0</v>
      </c>
      <c r="R155" s="153">
        <v>0</v>
      </c>
      <c r="S155" s="153">
        <v>1</v>
      </c>
      <c r="T155" s="153">
        <v>0</v>
      </c>
      <c r="U155" s="153">
        <v>0</v>
      </c>
      <c r="V155" s="153">
        <v>301</v>
      </c>
      <c r="W155" s="153"/>
      <c r="X155" s="153" t="s">
        <v>752</v>
      </c>
      <c r="Y155" s="153" t="s">
        <v>157</v>
      </c>
      <c r="Z155" s="153" t="s">
        <v>146</v>
      </c>
      <c r="AA155" s="153">
        <v>0</v>
      </c>
      <c r="AB155" s="155">
        <f t="shared" si="6"/>
        <v>0</v>
      </c>
      <c r="AC155" s="156">
        <f t="shared" si="7"/>
        <v>0</v>
      </c>
      <c r="AD155" s="156">
        <f t="shared" si="8"/>
        <v>0</v>
      </c>
    </row>
    <row r="156" spans="1:30" s="48" customFormat="1" ht="45" x14ac:dyDescent="0.25">
      <c r="A156" s="153">
        <v>146</v>
      </c>
      <c r="B156" s="153" t="s">
        <v>173</v>
      </c>
      <c r="C156" s="153" t="s">
        <v>143</v>
      </c>
      <c r="D156" s="153" t="s">
        <v>298</v>
      </c>
      <c r="E156" s="153" t="s">
        <v>159</v>
      </c>
      <c r="F156" s="154" t="s">
        <v>751</v>
      </c>
      <c r="G156" s="154" t="s">
        <v>751</v>
      </c>
      <c r="H156" s="153" t="s">
        <v>120</v>
      </c>
      <c r="I156" s="153">
        <v>0</v>
      </c>
      <c r="J156" s="153" t="s">
        <v>299</v>
      </c>
      <c r="K156" s="153">
        <v>0</v>
      </c>
      <c r="L156" s="153">
        <v>0</v>
      </c>
      <c r="M156" s="153">
        <v>1</v>
      </c>
      <c r="N156" s="153">
        <v>0</v>
      </c>
      <c r="O156" s="153">
        <v>0</v>
      </c>
      <c r="P156" s="153">
        <v>1</v>
      </c>
      <c r="Q156" s="153">
        <v>0</v>
      </c>
      <c r="R156" s="153">
        <v>0</v>
      </c>
      <c r="S156" s="153">
        <v>1</v>
      </c>
      <c r="T156" s="153">
        <v>0</v>
      </c>
      <c r="U156" s="153">
        <v>0</v>
      </c>
      <c r="V156" s="153">
        <v>373</v>
      </c>
      <c r="W156" s="153"/>
      <c r="X156" s="153" t="s">
        <v>752</v>
      </c>
      <c r="Y156" s="153" t="s">
        <v>157</v>
      </c>
      <c r="Z156" s="153" t="s">
        <v>146</v>
      </c>
      <c r="AA156" s="153">
        <v>0</v>
      </c>
      <c r="AB156" s="155">
        <f t="shared" si="6"/>
        <v>0</v>
      </c>
      <c r="AC156" s="156">
        <f t="shared" si="7"/>
        <v>0</v>
      </c>
      <c r="AD156" s="156">
        <f t="shared" si="8"/>
        <v>0</v>
      </c>
    </row>
    <row r="157" spans="1:30" s="48" customFormat="1" ht="45" x14ac:dyDescent="0.25">
      <c r="A157" s="153">
        <v>147</v>
      </c>
      <c r="B157" s="153" t="s">
        <v>173</v>
      </c>
      <c r="C157" s="153" t="s">
        <v>143</v>
      </c>
      <c r="D157" s="153" t="s">
        <v>662</v>
      </c>
      <c r="E157" s="153" t="s">
        <v>159</v>
      </c>
      <c r="F157" s="154" t="s">
        <v>753</v>
      </c>
      <c r="G157" s="154" t="s">
        <v>754</v>
      </c>
      <c r="H157" s="153" t="s">
        <v>120</v>
      </c>
      <c r="I157" s="153">
        <v>1.48333333327901</v>
      </c>
      <c r="J157" s="153" t="s">
        <v>665</v>
      </c>
      <c r="K157" s="153">
        <v>0</v>
      </c>
      <c r="L157" s="153">
        <v>0</v>
      </c>
      <c r="M157" s="153">
        <v>1</v>
      </c>
      <c r="N157" s="153">
        <v>0</v>
      </c>
      <c r="O157" s="153">
        <v>0</v>
      </c>
      <c r="P157" s="153">
        <v>1</v>
      </c>
      <c r="Q157" s="153">
        <v>0</v>
      </c>
      <c r="R157" s="153">
        <v>0</v>
      </c>
      <c r="S157" s="153">
        <v>1</v>
      </c>
      <c r="T157" s="153">
        <v>0</v>
      </c>
      <c r="U157" s="153">
        <v>0</v>
      </c>
      <c r="V157" s="153">
        <v>466</v>
      </c>
      <c r="W157" s="153"/>
      <c r="X157" s="153" t="s">
        <v>755</v>
      </c>
      <c r="Y157" s="153" t="s">
        <v>240</v>
      </c>
      <c r="Z157" s="153" t="s">
        <v>193</v>
      </c>
      <c r="AA157" s="153">
        <v>1</v>
      </c>
      <c r="AB157" s="155">
        <f t="shared" si="6"/>
        <v>1.48333333327901</v>
      </c>
      <c r="AC157" s="156">
        <f t="shared" si="7"/>
        <v>1</v>
      </c>
      <c r="AD157" s="156">
        <f t="shared" si="8"/>
        <v>691.23333330801859</v>
      </c>
    </row>
    <row r="158" spans="1:30" s="48" customFormat="1" ht="45" x14ac:dyDescent="0.25">
      <c r="A158" s="153">
        <v>148</v>
      </c>
      <c r="B158" s="153" t="s">
        <v>174</v>
      </c>
      <c r="C158" s="153" t="s">
        <v>143</v>
      </c>
      <c r="D158" s="153" t="s">
        <v>756</v>
      </c>
      <c r="E158" s="153" t="s">
        <v>159</v>
      </c>
      <c r="F158" s="154" t="s">
        <v>757</v>
      </c>
      <c r="G158" s="154" t="s">
        <v>757</v>
      </c>
      <c r="H158" s="153" t="s">
        <v>120</v>
      </c>
      <c r="I158" s="153">
        <v>0</v>
      </c>
      <c r="J158" s="153" t="s">
        <v>758</v>
      </c>
      <c r="K158" s="153">
        <v>0</v>
      </c>
      <c r="L158" s="153">
        <v>0</v>
      </c>
      <c r="M158" s="153">
        <v>1</v>
      </c>
      <c r="N158" s="153">
        <v>0</v>
      </c>
      <c r="O158" s="153">
        <v>0</v>
      </c>
      <c r="P158" s="153">
        <v>1</v>
      </c>
      <c r="Q158" s="153">
        <v>0</v>
      </c>
      <c r="R158" s="153">
        <v>0</v>
      </c>
      <c r="S158" s="153">
        <v>1</v>
      </c>
      <c r="T158" s="153">
        <v>0</v>
      </c>
      <c r="U158" s="153">
        <v>0</v>
      </c>
      <c r="V158" s="153">
        <v>82</v>
      </c>
      <c r="W158" s="153"/>
      <c r="X158" s="153" t="s">
        <v>759</v>
      </c>
      <c r="Y158" s="153" t="s">
        <v>144</v>
      </c>
      <c r="Z158" s="153" t="s">
        <v>146</v>
      </c>
      <c r="AA158" s="153">
        <v>0</v>
      </c>
      <c r="AB158" s="155">
        <f t="shared" si="6"/>
        <v>0</v>
      </c>
      <c r="AC158" s="156">
        <f t="shared" si="7"/>
        <v>0</v>
      </c>
      <c r="AD158" s="156">
        <f t="shared" si="8"/>
        <v>0</v>
      </c>
    </row>
    <row r="159" spans="1:30" s="48" customFormat="1" ht="45" x14ac:dyDescent="0.25">
      <c r="A159" s="153">
        <v>149</v>
      </c>
      <c r="B159" s="153" t="s">
        <v>172</v>
      </c>
      <c r="C159" s="153" t="s">
        <v>143</v>
      </c>
      <c r="D159" s="153" t="s">
        <v>538</v>
      </c>
      <c r="E159" s="153" t="s">
        <v>159</v>
      </c>
      <c r="F159" s="154" t="s">
        <v>760</v>
      </c>
      <c r="G159" s="154" t="s">
        <v>761</v>
      </c>
      <c r="H159" s="153" t="s">
        <v>119</v>
      </c>
      <c r="I159" s="153">
        <v>1.5666666667093501</v>
      </c>
      <c r="J159" s="153" t="s">
        <v>541</v>
      </c>
      <c r="K159" s="153">
        <v>0</v>
      </c>
      <c r="L159" s="153">
        <v>0</v>
      </c>
      <c r="M159" s="153">
        <v>1</v>
      </c>
      <c r="N159" s="153">
        <v>0</v>
      </c>
      <c r="O159" s="153">
        <v>0</v>
      </c>
      <c r="P159" s="153">
        <v>1</v>
      </c>
      <c r="Q159" s="153">
        <v>0</v>
      </c>
      <c r="R159" s="153">
        <v>0</v>
      </c>
      <c r="S159" s="153">
        <v>1</v>
      </c>
      <c r="T159" s="153">
        <v>0</v>
      </c>
      <c r="U159" s="153">
        <v>0</v>
      </c>
      <c r="V159" s="153">
        <v>100</v>
      </c>
      <c r="W159" s="153"/>
      <c r="X159" s="153"/>
      <c r="Y159" s="153"/>
      <c r="Z159" s="153"/>
      <c r="AA159" s="153">
        <v>1</v>
      </c>
      <c r="AB159" s="155">
        <f t="shared" si="6"/>
        <v>1.5666666667093501</v>
      </c>
      <c r="AC159" s="156">
        <f t="shared" si="7"/>
        <v>1</v>
      </c>
      <c r="AD159" s="156">
        <f t="shared" si="8"/>
        <v>156.666666670935</v>
      </c>
    </row>
    <row r="160" spans="1:30" s="48" customFormat="1" ht="45" x14ac:dyDescent="0.25">
      <c r="A160" s="153">
        <v>150</v>
      </c>
      <c r="B160" s="153" t="s">
        <v>170</v>
      </c>
      <c r="C160" s="153" t="s">
        <v>143</v>
      </c>
      <c r="D160" s="153" t="s">
        <v>762</v>
      </c>
      <c r="E160" s="153" t="s">
        <v>159</v>
      </c>
      <c r="F160" s="154" t="s">
        <v>763</v>
      </c>
      <c r="G160" s="154" t="s">
        <v>764</v>
      </c>
      <c r="H160" s="153" t="s">
        <v>119</v>
      </c>
      <c r="I160" s="153">
        <v>4.5833333332557196</v>
      </c>
      <c r="J160" s="153" t="s">
        <v>765</v>
      </c>
      <c r="K160" s="153">
        <v>0</v>
      </c>
      <c r="L160" s="153">
        <v>0</v>
      </c>
      <c r="M160" s="153">
        <v>1</v>
      </c>
      <c r="N160" s="153">
        <v>0</v>
      </c>
      <c r="O160" s="153">
        <v>0</v>
      </c>
      <c r="P160" s="153">
        <v>1</v>
      </c>
      <c r="Q160" s="153">
        <v>0</v>
      </c>
      <c r="R160" s="153">
        <v>0</v>
      </c>
      <c r="S160" s="153">
        <v>1</v>
      </c>
      <c r="T160" s="153">
        <v>0</v>
      </c>
      <c r="U160" s="153">
        <v>0</v>
      </c>
      <c r="V160" s="153">
        <v>210</v>
      </c>
      <c r="W160" s="153"/>
      <c r="X160" s="153"/>
      <c r="Y160" s="153"/>
      <c r="Z160" s="153"/>
      <c r="AA160" s="153">
        <v>1</v>
      </c>
      <c r="AB160" s="155">
        <f t="shared" si="6"/>
        <v>4.5833333332557196</v>
      </c>
      <c r="AC160" s="156">
        <f t="shared" si="7"/>
        <v>1</v>
      </c>
      <c r="AD160" s="156">
        <f t="shared" si="8"/>
        <v>962.49999998370106</v>
      </c>
    </row>
    <row r="161" spans="1:30" s="48" customFormat="1" ht="60" x14ac:dyDescent="0.25">
      <c r="A161" s="153">
        <v>151</v>
      </c>
      <c r="B161" s="153" t="s">
        <v>172</v>
      </c>
      <c r="C161" s="153" t="s">
        <v>143</v>
      </c>
      <c r="D161" s="153" t="s">
        <v>251</v>
      </c>
      <c r="E161" s="153" t="s">
        <v>159</v>
      </c>
      <c r="F161" s="154" t="s">
        <v>766</v>
      </c>
      <c r="G161" s="154" t="s">
        <v>767</v>
      </c>
      <c r="H161" s="153" t="s">
        <v>120</v>
      </c>
      <c r="I161" s="153">
        <v>7.8500000000931296</v>
      </c>
      <c r="J161" s="153" t="s">
        <v>768</v>
      </c>
      <c r="K161" s="153">
        <v>0</v>
      </c>
      <c r="L161" s="153">
        <v>0</v>
      </c>
      <c r="M161" s="153">
        <v>1</v>
      </c>
      <c r="N161" s="153">
        <v>0</v>
      </c>
      <c r="O161" s="153">
        <v>0</v>
      </c>
      <c r="P161" s="153">
        <v>1</v>
      </c>
      <c r="Q161" s="153">
        <v>0</v>
      </c>
      <c r="R161" s="153">
        <v>0</v>
      </c>
      <c r="S161" s="153">
        <v>1</v>
      </c>
      <c r="T161" s="153">
        <v>0</v>
      </c>
      <c r="U161" s="153">
        <v>0</v>
      </c>
      <c r="V161" s="153">
        <v>270</v>
      </c>
      <c r="W161" s="153"/>
      <c r="X161" s="153" t="s">
        <v>769</v>
      </c>
      <c r="Y161" s="153" t="s">
        <v>144</v>
      </c>
      <c r="Z161" s="153" t="s">
        <v>146</v>
      </c>
      <c r="AA161" s="153">
        <v>0</v>
      </c>
      <c r="AB161" s="155">
        <f t="shared" si="6"/>
        <v>0</v>
      </c>
      <c r="AC161" s="156">
        <f t="shared" si="7"/>
        <v>0</v>
      </c>
      <c r="AD161" s="156">
        <f t="shared" si="8"/>
        <v>2119.5000000251448</v>
      </c>
    </row>
    <row r="162" spans="1:30" s="48" customFormat="1" ht="45" x14ac:dyDescent="0.25">
      <c r="A162" s="153">
        <v>152</v>
      </c>
      <c r="B162" s="153" t="s">
        <v>173</v>
      </c>
      <c r="C162" s="153" t="s">
        <v>143</v>
      </c>
      <c r="D162" s="153" t="s">
        <v>662</v>
      </c>
      <c r="E162" s="153" t="s">
        <v>159</v>
      </c>
      <c r="F162" s="154" t="s">
        <v>770</v>
      </c>
      <c r="G162" s="154" t="s">
        <v>771</v>
      </c>
      <c r="H162" s="153" t="s">
        <v>119</v>
      </c>
      <c r="I162" s="153">
        <v>0.13333333341870501</v>
      </c>
      <c r="J162" s="153" t="s">
        <v>665</v>
      </c>
      <c r="K162" s="153">
        <v>0</v>
      </c>
      <c r="L162" s="153">
        <v>0</v>
      </c>
      <c r="M162" s="153">
        <v>1</v>
      </c>
      <c r="N162" s="153">
        <v>0</v>
      </c>
      <c r="O162" s="153">
        <v>0</v>
      </c>
      <c r="P162" s="153">
        <v>1</v>
      </c>
      <c r="Q162" s="153">
        <v>0</v>
      </c>
      <c r="R162" s="153">
        <v>0</v>
      </c>
      <c r="S162" s="153">
        <v>1</v>
      </c>
      <c r="T162" s="153">
        <v>0</v>
      </c>
      <c r="U162" s="153">
        <v>0</v>
      </c>
      <c r="V162" s="153">
        <v>280</v>
      </c>
      <c r="W162" s="153"/>
      <c r="X162" s="153"/>
      <c r="Y162" s="153"/>
      <c r="Z162" s="153"/>
      <c r="AA162" s="153">
        <v>1</v>
      </c>
      <c r="AB162" s="155">
        <f t="shared" si="6"/>
        <v>0.13333333341870501</v>
      </c>
      <c r="AC162" s="156">
        <f t="shared" si="7"/>
        <v>1</v>
      </c>
      <c r="AD162" s="156">
        <f t="shared" si="8"/>
        <v>37.333333357237407</v>
      </c>
    </row>
    <row r="163" spans="1:30" s="48" customFormat="1" ht="45" x14ac:dyDescent="0.25">
      <c r="A163" s="153">
        <v>153</v>
      </c>
      <c r="B163" s="153" t="s">
        <v>173</v>
      </c>
      <c r="C163" s="153" t="s">
        <v>143</v>
      </c>
      <c r="D163" s="153" t="s">
        <v>362</v>
      </c>
      <c r="E163" s="153" t="s">
        <v>159</v>
      </c>
      <c r="F163" s="154" t="s">
        <v>773</v>
      </c>
      <c r="G163" s="154" t="s">
        <v>774</v>
      </c>
      <c r="H163" s="153" t="s">
        <v>119</v>
      </c>
      <c r="I163" s="153">
        <v>4.8166666666511402</v>
      </c>
      <c r="J163" s="153" t="s">
        <v>365</v>
      </c>
      <c r="K163" s="153">
        <v>0</v>
      </c>
      <c r="L163" s="153">
        <v>0</v>
      </c>
      <c r="M163" s="153">
        <v>1</v>
      </c>
      <c r="N163" s="153">
        <v>0</v>
      </c>
      <c r="O163" s="153">
        <v>0</v>
      </c>
      <c r="P163" s="153">
        <v>1</v>
      </c>
      <c r="Q163" s="153">
        <v>0</v>
      </c>
      <c r="R163" s="153">
        <v>0</v>
      </c>
      <c r="S163" s="153">
        <v>1</v>
      </c>
      <c r="T163" s="153">
        <v>0</v>
      </c>
      <c r="U163" s="153">
        <v>0</v>
      </c>
      <c r="V163" s="153">
        <v>1370</v>
      </c>
      <c r="W163" s="153"/>
      <c r="X163" s="153"/>
      <c r="Y163" s="153"/>
      <c r="Z163" s="153"/>
      <c r="AA163" s="153">
        <v>1</v>
      </c>
      <c r="AB163" s="155">
        <f t="shared" si="6"/>
        <v>4.8166666666511402</v>
      </c>
      <c r="AC163" s="156">
        <f t="shared" si="7"/>
        <v>1</v>
      </c>
      <c r="AD163" s="156">
        <f t="shared" si="8"/>
        <v>6598.8333333120618</v>
      </c>
    </row>
    <row r="164" spans="1:30" s="48" customFormat="1" ht="45" x14ac:dyDescent="0.25">
      <c r="A164" s="153">
        <v>154</v>
      </c>
      <c r="B164" s="153" t="s">
        <v>173</v>
      </c>
      <c r="C164" s="153" t="s">
        <v>143</v>
      </c>
      <c r="D164" s="153" t="s">
        <v>263</v>
      </c>
      <c r="E164" s="153" t="s">
        <v>159</v>
      </c>
      <c r="F164" s="154" t="s">
        <v>773</v>
      </c>
      <c r="G164" s="154" t="s">
        <v>774</v>
      </c>
      <c r="H164" s="153" t="s">
        <v>119</v>
      </c>
      <c r="I164" s="153">
        <v>4.8166666666511402</v>
      </c>
      <c r="J164" s="153" t="s">
        <v>264</v>
      </c>
      <c r="K164" s="153">
        <v>0</v>
      </c>
      <c r="L164" s="153">
        <v>0</v>
      </c>
      <c r="M164" s="153">
        <v>2</v>
      </c>
      <c r="N164" s="153">
        <v>0</v>
      </c>
      <c r="O164" s="153">
        <v>0</v>
      </c>
      <c r="P164" s="153">
        <v>2</v>
      </c>
      <c r="Q164" s="153">
        <v>0</v>
      </c>
      <c r="R164" s="153">
        <v>0</v>
      </c>
      <c r="S164" s="153">
        <v>2</v>
      </c>
      <c r="T164" s="153">
        <v>0</v>
      </c>
      <c r="U164" s="153">
        <v>0</v>
      </c>
      <c r="V164" s="153">
        <v>1220</v>
      </c>
      <c r="W164" s="153"/>
      <c r="X164" s="153"/>
      <c r="Y164" s="153"/>
      <c r="Z164" s="153"/>
      <c r="AA164" s="153">
        <v>1</v>
      </c>
      <c r="AB164" s="155">
        <f t="shared" si="6"/>
        <v>9.6333333333022804</v>
      </c>
      <c r="AC164" s="156">
        <f t="shared" si="7"/>
        <v>2</v>
      </c>
      <c r="AD164" s="156">
        <f t="shared" si="8"/>
        <v>5876.333333314391</v>
      </c>
    </row>
    <row r="165" spans="1:30" s="48" customFormat="1" ht="45" x14ac:dyDescent="0.25">
      <c r="A165" s="153">
        <v>155</v>
      </c>
      <c r="B165" s="153" t="s">
        <v>173</v>
      </c>
      <c r="C165" s="153" t="s">
        <v>143</v>
      </c>
      <c r="D165" s="153" t="s">
        <v>772</v>
      </c>
      <c r="E165" s="153" t="s">
        <v>159</v>
      </c>
      <c r="F165" s="154" t="s">
        <v>773</v>
      </c>
      <c r="G165" s="154" t="s">
        <v>774</v>
      </c>
      <c r="H165" s="153" t="s">
        <v>119</v>
      </c>
      <c r="I165" s="153">
        <v>4.8166666666511402</v>
      </c>
      <c r="J165" s="153" t="s">
        <v>775</v>
      </c>
      <c r="K165" s="153">
        <v>0</v>
      </c>
      <c r="L165" s="153">
        <v>0</v>
      </c>
      <c r="M165" s="153">
        <v>1</v>
      </c>
      <c r="N165" s="153">
        <v>0</v>
      </c>
      <c r="O165" s="153">
        <v>0</v>
      </c>
      <c r="P165" s="153">
        <v>1</v>
      </c>
      <c r="Q165" s="153">
        <v>0</v>
      </c>
      <c r="R165" s="153">
        <v>0</v>
      </c>
      <c r="S165" s="153">
        <v>1</v>
      </c>
      <c r="T165" s="153">
        <v>0</v>
      </c>
      <c r="U165" s="153">
        <v>0</v>
      </c>
      <c r="V165" s="153">
        <v>170</v>
      </c>
      <c r="W165" s="153"/>
      <c r="X165" s="153"/>
      <c r="Y165" s="153"/>
      <c r="Z165" s="153"/>
      <c r="AA165" s="153">
        <v>1</v>
      </c>
      <c r="AB165" s="155">
        <f t="shared" si="6"/>
        <v>4.8166666666511402</v>
      </c>
      <c r="AC165" s="156">
        <f t="shared" si="7"/>
        <v>1</v>
      </c>
      <c r="AD165" s="156">
        <f t="shared" si="8"/>
        <v>818.83333333069379</v>
      </c>
    </row>
    <row r="166" spans="1:30" s="48" customFormat="1" ht="45" x14ac:dyDescent="0.25">
      <c r="A166" s="153">
        <v>156</v>
      </c>
      <c r="B166" s="153" t="s">
        <v>170</v>
      </c>
      <c r="C166" s="153" t="s">
        <v>143</v>
      </c>
      <c r="D166" s="153" t="s">
        <v>263</v>
      </c>
      <c r="E166" s="153" t="s">
        <v>159</v>
      </c>
      <c r="F166" s="154" t="s">
        <v>776</v>
      </c>
      <c r="G166" s="154" t="s">
        <v>777</v>
      </c>
      <c r="H166" s="153" t="s">
        <v>119</v>
      </c>
      <c r="I166" s="153">
        <v>0.88333333324408203</v>
      </c>
      <c r="J166" s="153" t="s">
        <v>264</v>
      </c>
      <c r="K166" s="153">
        <v>0</v>
      </c>
      <c r="L166" s="153">
        <v>0</v>
      </c>
      <c r="M166" s="153">
        <v>1</v>
      </c>
      <c r="N166" s="153">
        <v>0</v>
      </c>
      <c r="O166" s="153">
        <v>0</v>
      </c>
      <c r="P166" s="153">
        <v>1</v>
      </c>
      <c r="Q166" s="153">
        <v>0</v>
      </c>
      <c r="R166" s="153">
        <v>0</v>
      </c>
      <c r="S166" s="153">
        <v>1</v>
      </c>
      <c r="T166" s="153">
        <v>0</v>
      </c>
      <c r="U166" s="153">
        <v>0</v>
      </c>
      <c r="V166" s="153">
        <v>770</v>
      </c>
      <c r="W166" s="153"/>
      <c r="X166" s="153"/>
      <c r="Y166" s="153"/>
      <c r="Z166" s="153"/>
      <c r="AA166" s="153">
        <v>1</v>
      </c>
      <c r="AB166" s="155">
        <f t="shared" si="6"/>
        <v>0.88333333324408203</v>
      </c>
      <c r="AC166" s="156">
        <f t="shared" si="7"/>
        <v>1</v>
      </c>
      <c r="AD166" s="156">
        <f t="shared" si="8"/>
        <v>680.16666659794316</v>
      </c>
    </row>
    <row r="167" spans="1:30" s="48" customFormat="1" ht="45" x14ac:dyDescent="0.25">
      <c r="A167" s="153">
        <v>157</v>
      </c>
      <c r="B167" s="153" t="s">
        <v>170</v>
      </c>
      <c r="C167" s="153" t="s">
        <v>143</v>
      </c>
      <c r="D167" s="153" t="s">
        <v>402</v>
      </c>
      <c r="E167" s="153" t="s">
        <v>159</v>
      </c>
      <c r="F167" s="154" t="s">
        <v>778</v>
      </c>
      <c r="G167" s="154" t="s">
        <v>779</v>
      </c>
      <c r="H167" s="153" t="s">
        <v>119</v>
      </c>
      <c r="I167" s="153">
        <v>3.28333333338378</v>
      </c>
      <c r="J167" s="153" t="s">
        <v>405</v>
      </c>
      <c r="K167" s="153">
        <v>0</v>
      </c>
      <c r="L167" s="153">
        <v>0</v>
      </c>
      <c r="M167" s="153">
        <v>1</v>
      </c>
      <c r="N167" s="153">
        <v>0</v>
      </c>
      <c r="O167" s="153">
        <v>0</v>
      </c>
      <c r="P167" s="153">
        <v>1</v>
      </c>
      <c r="Q167" s="153">
        <v>0</v>
      </c>
      <c r="R167" s="153">
        <v>0</v>
      </c>
      <c r="S167" s="153">
        <v>1</v>
      </c>
      <c r="T167" s="153">
        <v>0</v>
      </c>
      <c r="U167" s="153">
        <v>0</v>
      </c>
      <c r="V167" s="153">
        <v>300</v>
      </c>
      <c r="W167" s="153"/>
      <c r="X167" s="153"/>
      <c r="Y167" s="153"/>
      <c r="Z167" s="153"/>
      <c r="AA167" s="153">
        <v>1</v>
      </c>
      <c r="AB167" s="155">
        <f t="shared" si="6"/>
        <v>3.28333333338378</v>
      </c>
      <c r="AC167" s="156">
        <f t="shared" si="7"/>
        <v>1</v>
      </c>
      <c r="AD167" s="156">
        <f t="shared" si="8"/>
        <v>985.00000001513399</v>
      </c>
    </row>
    <row r="168" spans="1:30" s="48" customFormat="1" ht="45" x14ac:dyDescent="0.25">
      <c r="A168" s="153">
        <v>158</v>
      </c>
      <c r="B168" s="153" t="s">
        <v>172</v>
      </c>
      <c r="C168" s="153" t="s">
        <v>143</v>
      </c>
      <c r="D168" s="153" t="s">
        <v>620</v>
      </c>
      <c r="E168" s="153" t="s">
        <v>159</v>
      </c>
      <c r="F168" s="154" t="s">
        <v>780</v>
      </c>
      <c r="G168" s="154" t="s">
        <v>781</v>
      </c>
      <c r="H168" s="153" t="s">
        <v>119</v>
      </c>
      <c r="I168" s="153">
        <v>3.08333333325572</v>
      </c>
      <c r="J168" s="153" t="s">
        <v>623</v>
      </c>
      <c r="K168" s="153">
        <v>0</v>
      </c>
      <c r="L168" s="153">
        <v>0</v>
      </c>
      <c r="M168" s="153">
        <v>1</v>
      </c>
      <c r="N168" s="153">
        <v>0</v>
      </c>
      <c r="O168" s="153">
        <v>0</v>
      </c>
      <c r="P168" s="153">
        <v>1</v>
      </c>
      <c r="Q168" s="153">
        <v>0</v>
      </c>
      <c r="R168" s="153">
        <v>0</v>
      </c>
      <c r="S168" s="153">
        <v>1</v>
      </c>
      <c r="T168" s="153">
        <v>0</v>
      </c>
      <c r="U168" s="153">
        <v>0</v>
      </c>
      <c r="V168" s="153">
        <v>360</v>
      </c>
      <c r="W168" s="153"/>
      <c r="X168" s="153"/>
      <c r="Y168" s="153"/>
      <c r="Z168" s="153"/>
      <c r="AA168" s="153">
        <v>1</v>
      </c>
      <c r="AB168" s="155">
        <f t="shared" si="6"/>
        <v>3.08333333325572</v>
      </c>
      <c r="AC168" s="156">
        <f t="shared" si="7"/>
        <v>1</v>
      </c>
      <c r="AD168" s="156">
        <f t="shared" si="8"/>
        <v>1109.9999999720592</v>
      </c>
    </row>
    <row r="169" spans="1:30" s="48" customFormat="1" ht="45" x14ac:dyDescent="0.25">
      <c r="A169" s="153">
        <v>159</v>
      </c>
      <c r="B169" s="153" t="s">
        <v>171</v>
      </c>
      <c r="C169" s="153" t="s">
        <v>143</v>
      </c>
      <c r="D169" s="153" t="s">
        <v>782</v>
      </c>
      <c r="E169" s="153" t="s">
        <v>159</v>
      </c>
      <c r="F169" s="154" t="s">
        <v>783</v>
      </c>
      <c r="G169" s="154" t="s">
        <v>784</v>
      </c>
      <c r="H169" s="153" t="s">
        <v>119</v>
      </c>
      <c r="I169" s="153">
        <v>2.0833333333139299</v>
      </c>
      <c r="J169" s="153" t="s">
        <v>785</v>
      </c>
      <c r="K169" s="153">
        <v>0</v>
      </c>
      <c r="L169" s="153">
        <v>3</v>
      </c>
      <c r="M169" s="153">
        <v>24</v>
      </c>
      <c r="N169" s="153">
        <v>0</v>
      </c>
      <c r="O169" s="153">
        <v>3</v>
      </c>
      <c r="P169" s="153">
        <v>21</v>
      </c>
      <c r="Q169" s="153">
        <v>0</v>
      </c>
      <c r="R169" s="153">
        <v>0</v>
      </c>
      <c r="S169" s="153">
        <v>24</v>
      </c>
      <c r="T169" s="153">
        <v>0</v>
      </c>
      <c r="U169" s="153">
        <v>0</v>
      </c>
      <c r="V169" s="153">
        <v>210</v>
      </c>
      <c r="W169" s="153"/>
      <c r="X169" s="153"/>
      <c r="Y169" s="153"/>
      <c r="Z169" s="153"/>
      <c r="AA169" s="153">
        <v>1</v>
      </c>
      <c r="AB169" s="155">
        <f t="shared" si="6"/>
        <v>49.999999999534317</v>
      </c>
      <c r="AC169" s="156">
        <f t="shared" si="7"/>
        <v>24</v>
      </c>
      <c r="AD169" s="156">
        <f t="shared" si="8"/>
        <v>437.49999999592529</v>
      </c>
    </row>
    <row r="170" spans="1:30" s="48" customFormat="1" ht="60" x14ac:dyDescent="0.25">
      <c r="A170" s="153">
        <v>160</v>
      </c>
      <c r="B170" s="153" t="s">
        <v>174</v>
      </c>
      <c r="C170" s="153" t="s">
        <v>143</v>
      </c>
      <c r="D170" s="153" t="s">
        <v>786</v>
      </c>
      <c r="E170" s="153" t="s">
        <v>159</v>
      </c>
      <c r="F170" s="154" t="s">
        <v>787</v>
      </c>
      <c r="G170" s="154" t="s">
        <v>787</v>
      </c>
      <c r="H170" s="153" t="s">
        <v>120</v>
      </c>
      <c r="I170" s="153">
        <v>0</v>
      </c>
      <c r="J170" s="153" t="s">
        <v>788</v>
      </c>
      <c r="K170" s="153">
        <v>0</v>
      </c>
      <c r="L170" s="153">
        <v>0</v>
      </c>
      <c r="M170" s="153">
        <v>2</v>
      </c>
      <c r="N170" s="153">
        <v>0</v>
      </c>
      <c r="O170" s="153">
        <v>0</v>
      </c>
      <c r="P170" s="153">
        <v>2</v>
      </c>
      <c r="Q170" s="153">
        <v>0</v>
      </c>
      <c r="R170" s="153">
        <v>0</v>
      </c>
      <c r="S170" s="153">
        <v>2</v>
      </c>
      <c r="T170" s="153">
        <v>0</v>
      </c>
      <c r="U170" s="153">
        <v>0</v>
      </c>
      <c r="V170" s="153">
        <v>230</v>
      </c>
      <c r="W170" s="153"/>
      <c r="X170" s="153" t="s">
        <v>789</v>
      </c>
      <c r="Y170" s="153" t="s">
        <v>144</v>
      </c>
      <c r="Z170" s="153" t="s">
        <v>322</v>
      </c>
      <c r="AA170" s="153">
        <v>0</v>
      </c>
      <c r="AB170" s="155">
        <f t="shared" si="6"/>
        <v>0</v>
      </c>
      <c r="AC170" s="156">
        <f t="shared" si="7"/>
        <v>0</v>
      </c>
      <c r="AD170" s="156">
        <f t="shared" si="8"/>
        <v>0</v>
      </c>
    </row>
    <row r="171" spans="1:30" s="48" customFormat="1" ht="45" x14ac:dyDescent="0.25">
      <c r="A171" s="153">
        <v>161</v>
      </c>
      <c r="B171" s="153" t="s">
        <v>173</v>
      </c>
      <c r="C171" s="153" t="s">
        <v>143</v>
      </c>
      <c r="D171" s="153" t="s">
        <v>288</v>
      </c>
      <c r="E171" s="153" t="s">
        <v>159</v>
      </c>
      <c r="F171" s="154" t="s">
        <v>790</v>
      </c>
      <c r="G171" s="154" t="s">
        <v>790</v>
      </c>
      <c r="H171" s="153" t="s">
        <v>120</v>
      </c>
      <c r="I171" s="153">
        <v>0</v>
      </c>
      <c r="J171" s="153" t="s">
        <v>289</v>
      </c>
      <c r="K171" s="153">
        <v>0</v>
      </c>
      <c r="L171" s="153">
        <v>0</v>
      </c>
      <c r="M171" s="153">
        <v>1</v>
      </c>
      <c r="N171" s="153">
        <v>0</v>
      </c>
      <c r="O171" s="153">
        <v>0</v>
      </c>
      <c r="P171" s="153">
        <v>1</v>
      </c>
      <c r="Q171" s="153">
        <v>0</v>
      </c>
      <c r="R171" s="153">
        <v>0</v>
      </c>
      <c r="S171" s="153">
        <v>1</v>
      </c>
      <c r="T171" s="153">
        <v>0</v>
      </c>
      <c r="U171" s="153">
        <v>0</v>
      </c>
      <c r="V171" s="153">
        <v>520</v>
      </c>
      <c r="W171" s="153"/>
      <c r="X171" s="153" t="s">
        <v>791</v>
      </c>
      <c r="Y171" s="153" t="s">
        <v>157</v>
      </c>
      <c r="Z171" s="153" t="s">
        <v>146</v>
      </c>
      <c r="AA171" s="153">
        <v>0</v>
      </c>
      <c r="AB171" s="155">
        <f t="shared" si="6"/>
        <v>0</v>
      </c>
      <c r="AC171" s="156">
        <f t="shared" si="7"/>
        <v>0</v>
      </c>
      <c r="AD171" s="156">
        <f t="shared" si="8"/>
        <v>0</v>
      </c>
    </row>
    <row r="172" spans="1:30" s="48" customFormat="1" ht="45" x14ac:dyDescent="0.25">
      <c r="A172" s="153">
        <v>162</v>
      </c>
      <c r="B172" s="153" t="s">
        <v>172</v>
      </c>
      <c r="C172" s="153" t="s">
        <v>143</v>
      </c>
      <c r="D172" s="153" t="s">
        <v>792</v>
      </c>
      <c r="E172" s="153" t="s">
        <v>159</v>
      </c>
      <c r="F172" s="154" t="s">
        <v>793</v>
      </c>
      <c r="G172" s="154" t="s">
        <v>794</v>
      </c>
      <c r="H172" s="153" t="s">
        <v>119</v>
      </c>
      <c r="I172" s="153">
        <v>1.06666666682577</v>
      </c>
      <c r="J172" s="153" t="s">
        <v>795</v>
      </c>
      <c r="K172" s="153">
        <v>0</v>
      </c>
      <c r="L172" s="153">
        <v>0</v>
      </c>
      <c r="M172" s="153">
        <v>1</v>
      </c>
      <c r="N172" s="153">
        <v>0</v>
      </c>
      <c r="O172" s="153">
        <v>0</v>
      </c>
      <c r="P172" s="153">
        <v>1</v>
      </c>
      <c r="Q172" s="153">
        <v>0</v>
      </c>
      <c r="R172" s="153">
        <v>0</v>
      </c>
      <c r="S172" s="153">
        <v>1</v>
      </c>
      <c r="T172" s="153">
        <v>0</v>
      </c>
      <c r="U172" s="153">
        <v>0</v>
      </c>
      <c r="V172" s="153">
        <v>400</v>
      </c>
      <c r="W172" s="153"/>
      <c r="X172" s="153"/>
      <c r="Y172" s="153"/>
      <c r="Z172" s="153"/>
      <c r="AA172" s="153">
        <v>1</v>
      </c>
      <c r="AB172" s="155">
        <f t="shared" si="6"/>
        <v>1.06666666682577</v>
      </c>
      <c r="AC172" s="156">
        <f t="shared" si="7"/>
        <v>1</v>
      </c>
      <c r="AD172" s="156">
        <f t="shared" si="8"/>
        <v>426.66666673030801</v>
      </c>
    </row>
    <row r="173" spans="1:30" s="48" customFormat="1" ht="45" x14ac:dyDescent="0.25">
      <c r="A173" s="153">
        <v>163</v>
      </c>
      <c r="B173" s="153" t="s">
        <v>170</v>
      </c>
      <c r="C173" s="153" t="s">
        <v>143</v>
      </c>
      <c r="D173" s="153" t="s">
        <v>796</v>
      </c>
      <c r="E173" s="153" t="s">
        <v>159</v>
      </c>
      <c r="F173" s="154" t="s">
        <v>797</v>
      </c>
      <c r="G173" s="154" t="s">
        <v>798</v>
      </c>
      <c r="H173" s="153" t="s">
        <v>119</v>
      </c>
      <c r="I173" s="153">
        <v>1.6499999999650801</v>
      </c>
      <c r="J173" s="153" t="s">
        <v>799</v>
      </c>
      <c r="K173" s="153">
        <v>0</v>
      </c>
      <c r="L173" s="153">
        <v>0</v>
      </c>
      <c r="M173" s="153">
        <v>1</v>
      </c>
      <c r="N173" s="153">
        <v>0</v>
      </c>
      <c r="O173" s="153">
        <v>0</v>
      </c>
      <c r="P173" s="153">
        <v>1</v>
      </c>
      <c r="Q173" s="153">
        <v>0</v>
      </c>
      <c r="R173" s="153">
        <v>0</v>
      </c>
      <c r="S173" s="153">
        <v>1</v>
      </c>
      <c r="T173" s="153">
        <v>0</v>
      </c>
      <c r="U173" s="153">
        <v>0</v>
      </c>
      <c r="V173" s="153">
        <v>360</v>
      </c>
      <c r="W173" s="153"/>
      <c r="X173" s="153"/>
      <c r="Y173" s="153"/>
      <c r="Z173" s="153"/>
      <c r="AA173" s="153">
        <v>1</v>
      </c>
      <c r="AB173" s="155">
        <f t="shared" si="6"/>
        <v>1.6499999999650801</v>
      </c>
      <c r="AC173" s="156">
        <f t="shared" si="7"/>
        <v>1</v>
      </c>
      <c r="AD173" s="156">
        <f t="shared" si="8"/>
        <v>593.99999998742885</v>
      </c>
    </row>
    <row r="174" spans="1:30" s="48" customFormat="1" ht="45" x14ac:dyDescent="0.25">
      <c r="A174" s="153">
        <v>164</v>
      </c>
      <c r="B174" s="153" t="s">
        <v>173</v>
      </c>
      <c r="C174" s="153" t="s">
        <v>143</v>
      </c>
      <c r="D174" s="153" t="s">
        <v>265</v>
      </c>
      <c r="E174" s="153" t="s">
        <v>159</v>
      </c>
      <c r="F174" s="154" t="s">
        <v>800</v>
      </c>
      <c r="G174" s="154" t="s">
        <v>801</v>
      </c>
      <c r="H174" s="153" t="s">
        <v>119</v>
      </c>
      <c r="I174" s="153">
        <v>1.54999999998836</v>
      </c>
      <c r="J174" s="153" t="s">
        <v>266</v>
      </c>
      <c r="K174" s="153">
        <v>0</v>
      </c>
      <c r="L174" s="153">
        <v>0</v>
      </c>
      <c r="M174" s="153">
        <v>1</v>
      </c>
      <c r="N174" s="153">
        <v>0</v>
      </c>
      <c r="O174" s="153">
        <v>0</v>
      </c>
      <c r="P174" s="153">
        <v>1</v>
      </c>
      <c r="Q174" s="153">
        <v>0</v>
      </c>
      <c r="R174" s="153">
        <v>0</v>
      </c>
      <c r="S174" s="153">
        <v>1</v>
      </c>
      <c r="T174" s="153">
        <v>0</v>
      </c>
      <c r="U174" s="153">
        <v>0</v>
      </c>
      <c r="V174" s="153">
        <v>660</v>
      </c>
      <c r="W174" s="153"/>
      <c r="X174" s="153"/>
      <c r="Y174" s="153"/>
      <c r="Z174" s="153"/>
      <c r="AA174" s="153">
        <v>1</v>
      </c>
      <c r="AB174" s="155">
        <f t="shared" si="6"/>
        <v>1.54999999998836</v>
      </c>
      <c r="AC174" s="156">
        <f t="shared" si="7"/>
        <v>1</v>
      </c>
      <c r="AD174" s="156">
        <f t="shared" si="8"/>
        <v>1022.9999999923176</v>
      </c>
    </row>
    <row r="175" spans="1:30" s="48" customFormat="1" ht="45" x14ac:dyDescent="0.25">
      <c r="A175" s="153">
        <v>165</v>
      </c>
      <c r="B175" s="153" t="s">
        <v>173</v>
      </c>
      <c r="C175" s="153" t="s">
        <v>143</v>
      </c>
      <c r="D175" s="153" t="s">
        <v>277</v>
      </c>
      <c r="E175" s="153" t="s">
        <v>159</v>
      </c>
      <c r="F175" s="154" t="s">
        <v>802</v>
      </c>
      <c r="G175" s="154" t="s">
        <v>803</v>
      </c>
      <c r="H175" s="153" t="s">
        <v>119</v>
      </c>
      <c r="I175" s="153">
        <v>0.75</v>
      </c>
      <c r="J175" s="153" t="s">
        <v>278</v>
      </c>
      <c r="K175" s="153">
        <v>0</v>
      </c>
      <c r="L175" s="153">
        <v>0</v>
      </c>
      <c r="M175" s="153">
        <v>1</v>
      </c>
      <c r="N175" s="153">
        <v>0</v>
      </c>
      <c r="O175" s="153">
        <v>0</v>
      </c>
      <c r="P175" s="153">
        <v>1</v>
      </c>
      <c r="Q175" s="153">
        <v>0</v>
      </c>
      <c r="R175" s="153">
        <v>0</v>
      </c>
      <c r="S175" s="153">
        <v>1</v>
      </c>
      <c r="T175" s="153">
        <v>0</v>
      </c>
      <c r="U175" s="153">
        <v>0</v>
      </c>
      <c r="V175" s="153">
        <v>760</v>
      </c>
      <c r="W175" s="153"/>
      <c r="X175" s="153"/>
      <c r="Y175" s="153"/>
      <c r="Z175" s="153"/>
      <c r="AA175" s="153">
        <v>1</v>
      </c>
      <c r="AB175" s="155">
        <f t="shared" si="6"/>
        <v>0.75</v>
      </c>
      <c r="AC175" s="156">
        <f t="shared" si="7"/>
        <v>1</v>
      </c>
      <c r="AD175" s="156">
        <f t="shared" si="8"/>
        <v>570</v>
      </c>
    </row>
    <row r="176" spans="1:30" s="48" customFormat="1" ht="45" x14ac:dyDescent="0.25">
      <c r="A176" s="153">
        <v>166</v>
      </c>
      <c r="B176" s="153" t="s">
        <v>173</v>
      </c>
      <c r="C176" s="153" t="s">
        <v>143</v>
      </c>
      <c r="D176" s="153" t="s">
        <v>275</v>
      </c>
      <c r="E176" s="153" t="s">
        <v>159</v>
      </c>
      <c r="F176" s="154" t="s">
        <v>804</v>
      </c>
      <c r="G176" s="154" t="s">
        <v>804</v>
      </c>
      <c r="H176" s="153" t="s">
        <v>120</v>
      </c>
      <c r="I176" s="153">
        <v>0</v>
      </c>
      <c r="J176" s="153" t="s">
        <v>276</v>
      </c>
      <c r="K176" s="153">
        <v>0</v>
      </c>
      <c r="L176" s="153">
        <v>0</v>
      </c>
      <c r="M176" s="153">
        <v>2</v>
      </c>
      <c r="N176" s="153">
        <v>0</v>
      </c>
      <c r="O176" s="153">
        <v>0</v>
      </c>
      <c r="P176" s="153">
        <v>2</v>
      </c>
      <c r="Q176" s="153">
        <v>0</v>
      </c>
      <c r="R176" s="153">
        <v>0</v>
      </c>
      <c r="S176" s="153">
        <v>2</v>
      </c>
      <c r="T176" s="153">
        <v>0</v>
      </c>
      <c r="U176" s="153">
        <v>0</v>
      </c>
      <c r="V176" s="153">
        <v>1348</v>
      </c>
      <c r="W176" s="153"/>
      <c r="X176" s="153" t="s">
        <v>805</v>
      </c>
      <c r="Y176" s="153" t="s">
        <v>157</v>
      </c>
      <c r="Z176" s="153" t="s">
        <v>146</v>
      </c>
      <c r="AA176" s="153">
        <v>0</v>
      </c>
      <c r="AB176" s="155">
        <f t="shared" si="6"/>
        <v>0</v>
      </c>
      <c r="AC176" s="156">
        <f t="shared" si="7"/>
        <v>0</v>
      </c>
      <c r="AD176" s="156">
        <f t="shared" si="8"/>
        <v>0</v>
      </c>
    </row>
    <row r="177" spans="1:30" s="48" customFormat="1" ht="45" x14ac:dyDescent="0.25">
      <c r="A177" s="153">
        <v>167</v>
      </c>
      <c r="B177" s="153" t="s">
        <v>173</v>
      </c>
      <c r="C177" s="153" t="s">
        <v>143</v>
      </c>
      <c r="D177" s="153" t="s">
        <v>277</v>
      </c>
      <c r="E177" s="153" t="s">
        <v>159</v>
      </c>
      <c r="F177" s="154" t="s">
        <v>806</v>
      </c>
      <c r="G177" s="154" t="s">
        <v>807</v>
      </c>
      <c r="H177" s="153" t="s">
        <v>119</v>
      </c>
      <c r="I177" s="153">
        <v>2.9666666667326398</v>
      </c>
      <c r="J177" s="153" t="s">
        <v>278</v>
      </c>
      <c r="K177" s="153">
        <v>0</v>
      </c>
      <c r="L177" s="153">
        <v>0</v>
      </c>
      <c r="M177" s="153">
        <v>1</v>
      </c>
      <c r="N177" s="153">
        <v>0</v>
      </c>
      <c r="O177" s="153">
        <v>0</v>
      </c>
      <c r="P177" s="153">
        <v>1</v>
      </c>
      <c r="Q177" s="153">
        <v>0</v>
      </c>
      <c r="R177" s="153">
        <v>0</v>
      </c>
      <c r="S177" s="153">
        <v>1</v>
      </c>
      <c r="T177" s="153">
        <v>0</v>
      </c>
      <c r="U177" s="153">
        <v>0</v>
      </c>
      <c r="V177" s="153">
        <v>760</v>
      </c>
      <c r="W177" s="153"/>
      <c r="X177" s="153"/>
      <c r="Y177" s="153"/>
      <c r="Z177" s="153"/>
      <c r="AA177" s="153">
        <v>1</v>
      </c>
      <c r="AB177" s="155">
        <f t="shared" si="6"/>
        <v>2.9666666667326398</v>
      </c>
      <c r="AC177" s="156">
        <f t="shared" si="7"/>
        <v>1</v>
      </c>
      <c r="AD177" s="156">
        <f t="shared" si="8"/>
        <v>2254.666666716806</v>
      </c>
    </row>
    <row r="178" spans="1:30" s="48" customFormat="1" ht="45" x14ac:dyDescent="0.25">
      <c r="A178" s="153">
        <v>168</v>
      </c>
      <c r="B178" s="153" t="s">
        <v>172</v>
      </c>
      <c r="C178" s="153" t="s">
        <v>143</v>
      </c>
      <c r="D178" s="153" t="s">
        <v>808</v>
      </c>
      <c r="E178" s="153" t="s">
        <v>159</v>
      </c>
      <c r="F178" s="154" t="s">
        <v>809</v>
      </c>
      <c r="G178" s="154" t="s">
        <v>810</v>
      </c>
      <c r="H178" s="153" t="s">
        <v>119</v>
      </c>
      <c r="I178" s="153">
        <v>2.60000000009313</v>
      </c>
      <c r="J178" s="153" t="s">
        <v>811</v>
      </c>
      <c r="K178" s="153">
        <v>0</v>
      </c>
      <c r="L178" s="153">
        <v>0</v>
      </c>
      <c r="M178" s="153">
        <v>1</v>
      </c>
      <c r="N178" s="153">
        <v>0</v>
      </c>
      <c r="O178" s="153">
        <v>0</v>
      </c>
      <c r="P178" s="153">
        <v>1</v>
      </c>
      <c r="Q178" s="153">
        <v>0</v>
      </c>
      <c r="R178" s="153">
        <v>0</v>
      </c>
      <c r="S178" s="153">
        <v>1</v>
      </c>
      <c r="T178" s="153">
        <v>0</v>
      </c>
      <c r="U178" s="153">
        <v>0</v>
      </c>
      <c r="V178" s="153">
        <v>20</v>
      </c>
      <c r="W178" s="153"/>
      <c r="X178" s="153"/>
      <c r="Y178" s="153"/>
      <c r="Z178" s="153"/>
      <c r="AA178" s="153">
        <v>1</v>
      </c>
      <c r="AB178" s="155">
        <f t="shared" si="6"/>
        <v>2.60000000009313</v>
      </c>
      <c r="AC178" s="156">
        <f t="shared" si="7"/>
        <v>1</v>
      </c>
      <c r="AD178" s="156">
        <f t="shared" si="8"/>
        <v>52.000000001862603</v>
      </c>
    </row>
    <row r="179" spans="1:30" s="48" customFormat="1" ht="45" x14ac:dyDescent="0.25">
      <c r="A179" s="153">
        <v>169</v>
      </c>
      <c r="B179" s="153" t="s">
        <v>173</v>
      </c>
      <c r="C179" s="153" t="s">
        <v>143</v>
      </c>
      <c r="D179" s="153" t="s">
        <v>812</v>
      </c>
      <c r="E179" s="153" t="s">
        <v>159</v>
      </c>
      <c r="F179" s="154" t="s">
        <v>807</v>
      </c>
      <c r="G179" s="154" t="s">
        <v>813</v>
      </c>
      <c r="H179" s="153" t="s">
        <v>120</v>
      </c>
      <c r="I179" s="153">
        <v>0.53333333332557198</v>
      </c>
      <c r="J179" s="153" t="s">
        <v>814</v>
      </c>
      <c r="K179" s="153">
        <v>0</v>
      </c>
      <c r="L179" s="153">
        <v>0</v>
      </c>
      <c r="M179" s="153">
        <v>1</v>
      </c>
      <c r="N179" s="153">
        <v>0</v>
      </c>
      <c r="O179" s="153">
        <v>0</v>
      </c>
      <c r="P179" s="153">
        <v>1</v>
      </c>
      <c r="Q179" s="153">
        <v>0</v>
      </c>
      <c r="R179" s="153">
        <v>0</v>
      </c>
      <c r="S179" s="153">
        <v>1</v>
      </c>
      <c r="T179" s="153">
        <v>0</v>
      </c>
      <c r="U179" s="153">
        <v>0</v>
      </c>
      <c r="V179" s="153">
        <v>2300</v>
      </c>
      <c r="W179" s="153"/>
      <c r="X179" s="153" t="s">
        <v>815</v>
      </c>
      <c r="Y179" s="153" t="s">
        <v>379</v>
      </c>
      <c r="Z179" s="153" t="s">
        <v>816</v>
      </c>
      <c r="AA179" s="153">
        <v>1</v>
      </c>
      <c r="AB179" s="155">
        <f t="shared" si="6"/>
        <v>0.53333333332557198</v>
      </c>
      <c r="AC179" s="156">
        <f t="shared" si="7"/>
        <v>1</v>
      </c>
      <c r="AD179" s="156">
        <f t="shared" si="8"/>
        <v>1226.6666666488156</v>
      </c>
    </row>
    <row r="180" spans="1:30" s="48" customFormat="1" ht="45" x14ac:dyDescent="0.25">
      <c r="A180" s="153">
        <v>170</v>
      </c>
      <c r="B180" s="153" t="s">
        <v>173</v>
      </c>
      <c r="C180" s="153" t="s">
        <v>143</v>
      </c>
      <c r="D180" s="153" t="s">
        <v>648</v>
      </c>
      <c r="E180" s="153" t="s">
        <v>159</v>
      </c>
      <c r="F180" s="154" t="s">
        <v>817</v>
      </c>
      <c r="G180" s="154" t="s">
        <v>818</v>
      </c>
      <c r="H180" s="153" t="s">
        <v>119</v>
      </c>
      <c r="I180" s="153">
        <v>1.24999999988358</v>
      </c>
      <c r="J180" s="153" t="s">
        <v>661</v>
      </c>
      <c r="K180" s="153">
        <v>0</v>
      </c>
      <c r="L180" s="153">
        <v>0</v>
      </c>
      <c r="M180" s="153">
        <v>1</v>
      </c>
      <c r="N180" s="153">
        <v>0</v>
      </c>
      <c r="O180" s="153">
        <v>0</v>
      </c>
      <c r="P180" s="153">
        <v>1</v>
      </c>
      <c r="Q180" s="153">
        <v>0</v>
      </c>
      <c r="R180" s="153">
        <v>0</v>
      </c>
      <c r="S180" s="153">
        <v>1</v>
      </c>
      <c r="T180" s="153">
        <v>0</v>
      </c>
      <c r="U180" s="153">
        <v>0</v>
      </c>
      <c r="V180" s="153">
        <v>410</v>
      </c>
      <c r="W180" s="153"/>
      <c r="X180" s="153"/>
      <c r="Y180" s="153"/>
      <c r="Z180" s="153"/>
      <c r="AA180" s="153">
        <v>1</v>
      </c>
      <c r="AB180" s="155">
        <f t="shared" si="6"/>
        <v>1.24999999988358</v>
      </c>
      <c r="AC180" s="156">
        <f t="shared" si="7"/>
        <v>1</v>
      </c>
      <c r="AD180" s="156">
        <f t="shared" si="8"/>
        <v>512.49999995226779</v>
      </c>
    </row>
    <row r="181" spans="1:30" s="48" customFormat="1" ht="45" x14ac:dyDescent="0.25">
      <c r="A181" s="153">
        <v>171</v>
      </c>
      <c r="B181" s="153" t="s">
        <v>172</v>
      </c>
      <c r="C181" s="153" t="s">
        <v>143</v>
      </c>
      <c r="D181" s="153" t="s">
        <v>320</v>
      </c>
      <c r="E181" s="153" t="s">
        <v>159</v>
      </c>
      <c r="F181" s="154" t="s">
        <v>819</v>
      </c>
      <c r="G181" s="154" t="s">
        <v>820</v>
      </c>
      <c r="H181" s="153" t="s">
        <v>119</v>
      </c>
      <c r="I181" s="153">
        <v>3.8166666667093501</v>
      </c>
      <c r="J181" s="153" t="s">
        <v>321</v>
      </c>
      <c r="K181" s="153">
        <v>0</v>
      </c>
      <c r="L181" s="153">
        <v>0</v>
      </c>
      <c r="M181" s="153">
        <v>2</v>
      </c>
      <c r="N181" s="153">
        <v>0</v>
      </c>
      <c r="O181" s="153">
        <v>0</v>
      </c>
      <c r="P181" s="153">
        <v>2</v>
      </c>
      <c r="Q181" s="153">
        <v>0</v>
      </c>
      <c r="R181" s="153">
        <v>0</v>
      </c>
      <c r="S181" s="153">
        <v>2</v>
      </c>
      <c r="T181" s="153">
        <v>0</v>
      </c>
      <c r="U181" s="153">
        <v>0</v>
      </c>
      <c r="V181" s="153">
        <v>1210</v>
      </c>
      <c r="W181" s="153"/>
      <c r="X181" s="153"/>
      <c r="Y181" s="153"/>
      <c r="Z181" s="153"/>
      <c r="AA181" s="153">
        <v>1</v>
      </c>
      <c r="AB181" s="155">
        <f t="shared" si="6"/>
        <v>7.6333333334187001</v>
      </c>
      <c r="AC181" s="156">
        <f t="shared" si="7"/>
        <v>2</v>
      </c>
      <c r="AD181" s="156">
        <f t="shared" si="8"/>
        <v>4618.1666667183135</v>
      </c>
    </row>
    <row r="182" spans="1:30" s="48" customFormat="1" ht="45" x14ac:dyDescent="0.25">
      <c r="A182" s="153">
        <v>172</v>
      </c>
      <c r="B182" s="153" t="s">
        <v>173</v>
      </c>
      <c r="C182" s="153" t="s">
        <v>143</v>
      </c>
      <c r="D182" s="153" t="s">
        <v>589</v>
      </c>
      <c r="E182" s="153" t="s">
        <v>159</v>
      </c>
      <c r="F182" s="154" t="s">
        <v>821</v>
      </c>
      <c r="G182" s="154" t="s">
        <v>822</v>
      </c>
      <c r="H182" s="153" t="s">
        <v>119</v>
      </c>
      <c r="I182" s="153">
        <v>5.2333333332790097</v>
      </c>
      <c r="J182" s="153" t="s">
        <v>592</v>
      </c>
      <c r="K182" s="153">
        <v>0</v>
      </c>
      <c r="L182" s="153">
        <v>1</v>
      </c>
      <c r="M182" s="153">
        <v>2</v>
      </c>
      <c r="N182" s="153">
        <v>0</v>
      </c>
      <c r="O182" s="153">
        <v>1</v>
      </c>
      <c r="P182" s="153">
        <v>1</v>
      </c>
      <c r="Q182" s="153">
        <v>0</v>
      </c>
      <c r="R182" s="153">
        <v>0</v>
      </c>
      <c r="S182" s="153">
        <v>2</v>
      </c>
      <c r="T182" s="153">
        <v>0</v>
      </c>
      <c r="U182" s="153">
        <v>0</v>
      </c>
      <c r="V182" s="153">
        <v>320</v>
      </c>
      <c r="W182" s="153"/>
      <c r="X182" s="153"/>
      <c r="Y182" s="153"/>
      <c r="Z182" s="153"/>
      <c r="AA182" s="153">
        <v>1</v>
      </c>
      <c r="AB182" s="155">
        <f t="shared" si="6"/>
        <v>10.466666666558019</v>
      </c>
      <c r="AC182" s="156">
        <f t="shared" si="7"/>
        <v>2</v>
      </c>
      <c r="AD182" s="156">
        <f t="shared" si="8"/>
        <v>1674.6666666492831</v>
      </c>
    </row>
    <row r="183" spans="1:30" s="48" customFormat="1" ht="45" x14ac:dyDescent="0.25">
      <c r="A183" s="153">
        <v>173</v>
      </c>
      <c r="B183" s="153" t="s">
        <v>173</v>
      </c>
      <c r="C183" s="153" t="s">
        <v>143</v>
      </c>
      <c r="D183" s="153" t="s">
        <v>300</v>
      </c>
      <c r="E183" s="153" t="s">
        <v>159</v>
      </c>
      <c r="F183" s="154" t="s">
        <v>823</v>
      </c>
      <c r="G183" s="154" t="s">
        <v>824</v>
      </c>
      <c r="H183" s="153" t="s">
        <v>119</v>
      </c>
      <c r="I183" s="153">
        <v>3.3333333267364602E-2</v>
      </c>
      <c r="J183" s="153" t="s">
        <v>301</v>
      </c>
      <c r="K183" s="153">
        <v>0</v>
      </c>
      <c r="L183" s="153">
        <v>0</v>
      </c>
      <c r="M183" s="153">
        <v>1</v>
      </c>
      <c r="N183" s="153">
        <v>0</v>
      </c>
      <c r="O183" s="153">
        <v>0</v>
      </c>
      <c r="P183" s="153">
        <v>1</v>
      </c>
      <c r="Q183" s="153">
        <v>0</v>
      </c>
      <c r="R183" s="153">
        <v>0</v>
      </c>
      <c r="S183" s="153">
        <v>1</v>
      </c>
      <c r="T183" s="153">
        <v>0</v>
      </c>
      <c r="U183" s="153">
        <v>0</v>
      </c>
      <c r="V183" s="153">
        <v>540</v>
      </c>
      <c r="W183" s="153"/>
      <c r="X183" s="153"/>
      <c r="Y183" s="153"/>
      <c r="Z183" s="153"/>
      <c r="AA183" s="153">
        <v>1</v>
      </c>
      <c r="AB183" s="155">
        <f t="shared" si="6"/>
        <v>3.3333333267364602E-2</v>
      </c>
      <c r="AC183" s="156">
        <f t="shared" si="7"/>
        <v>1</v>
      </c>
      <c r="AD183" s="156">
        <f t="shared" si="8"/>
        <v>17.999999964376887</v>
      </c>
    </row>
    <row r="184" spans="1:30" s="48" customFormat="1" ht="45" x14ac:dyDescent="0.25">
      <c r="A184" s="153">
        <v>174</v>
      </c>
      <c r="B184" s="153" t="s">
        <v>173</v>
      </c>
      <c r="C184" s="153" t="s">
        <v>143</v>
      </c>
      <c r="D184" s="153" t="s">
        <v>300</v>
      </c>
      <c r="E184" s="153" t="s">
        <v>159</v>
      </c>
      <c r="F184" s="154" t="s">
        <v>825</v>
      </c>
      <c r="G184" s="154" t="s">
        <v>826</v>
      </c>
      <c r="H184" s="153" t="s">
        <v>119</v>
      </c>
      <c r="I184" s="153">
        <v>3.8833333334187001</v>
      </c>
      <c r="J184" s="153" t="s">
        <v>301</v>
      </c>
      <c r="K184" s="153">
        <v>0</v>
      </c>
      <c r="L184" s="153">
        <v>0</v>
      </c>
      <c r="M184" s="153">
        <v>1</v>
      </c>
      <c r="N184" s="153">
        <v>0</v>
      </c>
      <c r="O184" s="153">
        <v>0</v>
      </c>
      <c r="P184" s="153">
        <v>1</v>
      </c>
      <c r="Q184" s="153">
        <v>0</v>
      </c>
      <c r="R184" s="153">
        <v>0</v>
      </c>
      <c r="S184" s="153">
        <v>1</v>
      </c>
      <c r="T184" s="153">
        <v>0</v>
      </c>
      <c r="U184" s="153">
        <v>0</v>
      </c>
      <c r="V184" s="153">
        <v>540</v>
      </c>
      <c r="W184" s="153"/>
      <c r="X184" s="153"/>
      <c r="Y184" s="153"/>
      <c r="Z184" s="153"/>
      <c r="AA184" s="153">
        <v>1</v>
      </c>
      <c r="AB184" s="155">
        <f t="shared" si="6"/>
        <v>3.8833333334187001</v>
      </c>
      <c r="AC184" s="156">
        <f t="shared" si="7"/>
        <v>1</v>
      </c>
      <c r="AD184" s="156">
        <f t="shared" si="8"/>
        <v>2097.0000000460982</v>
      </c>
    </row>
    <row r="185" spans="1:30" s="48" customFormat="1" ht="45" x14ac:dyDescent="0.25">
      <c r="A185" s="153">
        <v>175</v>
      </c>
      <c r="B185" s="153" t="s">
        <v>174</v>
      </c>
      <c r="C185" s="153" t="s">
        <v>143</v>
      </c>
      <c r="D185" s="153" t="s">
        <v>707</v>
      </c>
      <c r="E185" s="153" t="s">
        <v>159</v>
      </c>
      <c r="F185" s="154" t="s">
        <v>827</v>
      </c>
      <c r="G185" s="154" t="s">
        <v>827</v>
      </c>
      <c r="H185" s="153" t="s">
        <v>120</v>
      </c>
      <c r="I185" s="153">
        <v>0</v>
      </c>
      <c r="J185" s="153" t="s">
        <v>710</v>
      </c>
      <c r="K185" s="153">
        <v>0</v>
      </c>
      <c r="L185" s="153">
        <v>0</v>
      </c>
      <c r="M185" s="153">
        <v>1</v>
      </c>
      <c r="N185" s="153">
        <v>0</v>
      </c>
      <c r="O185" s="153">
        <v>0</v>
      </c>
      <c r="P185" s="153">
        <v>1</v>
      </c>
      <c r="Q185" s="153">
        <v>0</v>
      </c>
      <c r="R185" s="153">
        <v>0</v>
      </c>
      <c r="S185" s="153">
        <v>1</v>
      </c>
      <c r="T185" s="153">
        <v>0</v>
      </c>
      <c r="U185" s="153">
        <v>0</v>
      </c>
      <c r="V185" s="153">
        <v>435</v>
      </c>
      <c r="W185" s="153"/>
      <c r="X185" s="153" t="s">
        <v>828</v>
      </c>
      <c r="Y185" s="153" t="s">
        <v>157</v>
      </c>
      <c r="Z185" s="153" t="s">
        <v>146</v>
      </c>
      <c r="AA185" s="153">
        <v>0</v>
      </c>
      <c r="AB185" s="155">
        <f t="shared" si="6"/>
        <v>0</v>
      </c>
      <c r="AC185" s="156">
        <f t="shared" si="7"/>
        <v>0</v>
      </c>
      <c r="AD185" s="156">
        <f t="shared" si="8"/>
        <v>0</v>
      </c>
    </row>
    <row r="186" spans="1:30" s="48" customFormat="1" ht="45" x14ac:dyDescent="0.25">
      <c r="A186" s="153">
        <v>176</v>
      </c>
      <c r="B186" s="153" t="s">
        <v>173</v>
      </c>
      <c r="C186" s="153" t="s">
        <v>143</v>
      </c>
      <c r="D186" s="153" t="s">
        <v>737</v>
      </c>
      <c r="E186" s="153" t="s">
        <v>159</v>
      </c>
      <c r="F186" s="154" t="s">
        <v>829</v>
      </c>
      <c r="G186" s="154" t="s">
        <v>830</v>
      </c>
      <c r="H186" s="153" t="s">
        <v>119</v>
      </c>
      <c r="I186" s="153">
        <v>0.81666666670935195</v>
      </c>
      <c r="J186" s="153" t="s">
        <v>740</v>
      </c>
      <c r="K186" s="153">
        <v>0</v>
      </c>
      <c r="L186" s="153">
        <v>0</v>
      </c>
      <c r="M186" s="153">
        <v>1</v>
      </c>
      <c r="N186" s="153">
        <v>0</v>
      </c>
      <c r="O186" s="153">
        <v>0</v>
      </c>
      <c r="P186" s="153">
        <v>1</v>
      </c>
      <c r="Q186" s="153">
        <v>0</v>
      </c>
      <c r="R186" s="153">
        <v>0</v>
      </c>
      <c r="S186" s="153">
        <v>1</v>
      </c>
      <c r="T186" s="153">
        <v>0</v>
      </c>
      <c r="U186" s="153">
        <v>0</v>
      </c>
      <c r="V186" s="153">
        <v>490</v>
      </c>
      <c r="W186" s="153"/>
      <c r="X186" s="153"/>
      <c r="Y186" s="153"/>
      <c r="Z186" s="153"/>
      <c r="AA186" s="153">
        <v>1</v>
      </c>
      <c r="AB186" s="155">
        <f t="shared" si="6"/>
        <v>0.81666666670935195</v>
      </c>
      <c r="AC186" s="156">
        <f t="shared" si="7"/>
        <v>1</v>
      </c>
      <c r="AD186" s="156">
        <f t="shared" si="8"/>
        <v>400.16666668758245</v>
      </c>
    </row>
    <row r="187" spans="1:30" s="48" customFormat="1" ht="45" x14ac:dyDescent="0.25">
      <c r="A187" s="153">
        <v>177</v>
      </c>
      <c r="B187" s="153" t="s">
        <v>174</v>
      </c>
      <c r="C187" s="153" t="s">
        <v>143</v>
      </c>
      <c r="D187" s="153" t="s">
        <v>304</v>
      </c>
      <c r="E187" s="153" t="s">
        <v>159</v>
      </c>
      <c r="F187" s="154" t="s">
        <v>831</v>
      </c>
      <c r="G187" s="154" t="s">
        <v>832</v>
      </c>
      <c r="H187" s="153" t="s">
        <v>119</v>
      </c>
      <c r="I187" s="153">
        <v>6.6666666667442804</v>
      </c>
      <c r="J187" s="153" t="s">
        <v>305</v>
      </c>
      <c r="K187" s="153">
        <v>0</v>
      </c>
      <c r="L187" s="153">
        <v>0</v>
      </c>
      <c r="M187" s="153">
        <v>1</v>
      </c>
      <c r="N187" s="153">
        <v>0</v>
      </c>
      <c r="O187" s="153">
        <v>0</v>
      </c>
      <c r="P187" s="153">
        <v>1</v>
      </c>
      <c r="Q187" s="153">
        <v>0</v>
      </c>
      <c r="R187" s="153">
        <v>0</v>
      </c>
      <c r="S187" s="153">
        <v>1</v>
      </c>
      <c r="T187" s="153">
        <v>0</v>
      </c>
      <c r="U187" s="153">
        <v>0</v>
      </c>
      <c r="V187" s="153">
        <v>190</v>
      </c>
      <c r="W187" s="153"/>
      <c r="X187" s="153"/>
      <c r="Y187" s="153"/>
      <c r="Z187" s="153"/>
      <c r="AA187" s="153">
        <v>1</v>
      </c>
      <c r="AB187" s="155">
        <f t="shared" si="6"/>
        <v>6.6666666667442804</v>
      </c>
      <c r="AC187" s="156">
        <f t="shared" si="7"/>
        <v>1</v>
      </c>
      <c r="AD187" s="156">
        <f t="shared" si="8"/>
        <v>1266.6666666814133</v>
      </c>
    </row>
    <row r="188" spans="1:30" s="48" customFormat="1" ht="45" x14ac:dyDescent="0.25">
      <c r="A188" s="153">
        <v>178</v>
      </c>
      <c r="B188" s="153" t="s">
        <v>173</v>
      </c>
      <c r="C188" s="153" t="s">
        <v>143</v>
      </c>
      <c r="D188" s="153" t="s">
        <v>837</v>
      </c>
      <c r="E188" s="153" t="s">
        <v>159</v>
      </c>
      <c r="F188" s="154" t="s">
        <v>834</v>
      </c>
      <c r="G188" s="154" t="s">
        <v>835</v>
      </c>
      <c r="H188" s="153" t="s">
        <v>119</v>
      </c>
      <c r="I188" s="153">
        <v>3.3333333333721402</v>
      </c>
      <c r="J188" s="153" t="s">
        <v>838</v>
      </c>
      <c r="K188" s="153">
        <v>0</v>
      </c>
      <c r="L188" s="153">
        <v>0</v>
      </c>
      <c r="M188" s="153">
        <v>1</v>
      </c>
      <c r="N188" s="153">
        <v>0</v>
      </c>
      <c r="O188" s="153">
        <v>0</v>
      </c>
      <c r="P188" s="153">
        <v>1</v>
      </c>
      <c r="Q188" s="153">
        <v>0</v>
      </c>
      <c r="R188" s="153">
        <v>0</v>
      </c>
      <c r="S188" s="153">
        <v>1</v>
      </c>
      <c r="T188" s="153">
        <v>0</v>
      </c>
      <c r="U188" s="153">
        <v>0</v>
      </c>
      <c r="V188" s="153">
        <v>260</v>
      </c>
      <c r="W188" s="153"/>
      <c r="X188" s="153"/>
      <c r="Y188" s="153"/>
      <c r="Z188" s="153"/>
      <c r="AA188" s="153">
        <v>1</v>
      </c>
      <c r="AB188" s="155">
        <f t="shared" si="6"/>
        <v>3.3333333333721402</v>
      </c>
      <c r="AC188" s="156">
        <f t="shared" si="7"/>
        <v>1</v>
      </c>
      <c r="AD188" s="156">
        <f t="shared" si="8"/>
        <v>866.66666667675645</v>
      </c>
    </row>
    <row r="189" spans="1:30" s="48" customFormat="1" ht="45" x14ac:dyDescent="0.25">
      <c r="A189" s="153">
        <v>179</v>
      </c>
      <c r="B189" s="153" t="s">
        <v>173</v>
      </c>
      <c r="C189" s="153" t="s">
        <v>143</v>
      </c>
      <c r="D189" s="153" t="s">
        <v>833</v>
      </c>
      <c r="E189" s="153" t="s">
        <v>159</v>
      </c>
      <c r="F189" s="154" t="s">
        <v>834</v>
      </c>
      <c r="G189" s="154" t="s">
        <v>835</v>
      </c>
      <c r="H189" s="153" t="s">
        <v>119</v>
      </c>
      <c r="I189" s="153">
        <v>3.3333333333721402</v>
      </c>
      <c r="J189" s="153" t="s">
        <v>836</v>
      </c>
      <c r="K189" s="153">
        <v>0</v>
      </c>
      <c r="L189" s="153">
        <v>0</v>
      </c>
      <c r="M189" s="153">
        <v>1</v>
      </c>
      <c r="N189" s="153">
        <v>0</v>
      </c>
      <c r="O189" s="153">
        <v>0</v>
      </c>
      <c r="P189" s="153">
        <v>1</v>
      </c>
      <c r="Q189" s="153">
        <v>0</v>
      </c>
      <c r="R189" s="153">
        <v>0</v>
      </c>
      <c r="S189" s="153">
        <v>1</v>
      </c>
      <c r="T189" s="153">
        <v>0</v>
      </c>
      <c r="U189" s="153">
        <v>0</v>
      </c>
      <c r="V189" s="153">
        <v>100</v>
      </c>
      <c r="W189" s="153"/>
      <c r="X189" s="153"/>
      <c r="Y189" s="153"/>
      <c r="Z189" s="153"/>
      <c r="AA189" s="153">
        <v>1</v>
      </c>
      <c r="AB189" s="155">
        <f t="shared" si="6"/>
        <v>3.3333333333721402</v>
      </c>
      <c r="AC189" s="156">
        <f t="shared" si="7"/>
        <v>1</v>
      </c>
      <c r="AD189" s="156">
        <f t="shared" si="8"/>
        <v>333.33333333721401</v>
      </c>
    </row>
    <row r="190" spans="1:30" s="48" customFormat="1" ht="45" x14ac:dyDescent="0.25">
      <c r="A190" s="153">
        <v>180</v>
      </c>
      <c r="B190" s="153" t="s">
        <v>172</v>
      </c>
      <c r="C190" s="153" t="s">
        <v>143</v>
      </c>
      <c r="D190" s="153" t="s">
        <v>839</v>
      </c>
      <c r="E190" s="153" t="s">
        <v>159</v>
      </c>
      <c r="F190" s="154" t="s">
        <v>840</v>
      </c>
      <c r="G190" s="154" t="s">
        <v>841</v>
      </c>
      <c r="H190" s="153" t="s">
        <v>120</v>
      </c>
      <c r="I190" s="153">
        <v>0.93333333340706304</v>
      </c>
      <c r="J190" s="153" t="s">
        <v>842</v>
      </c>
      <c r="K190" s="153">
        <v>0</v>
      </c>
      <c r="L190" s="153">
        <v>0</v>
      </c>
      <c r="M190" s="153">
        <v>5</v>
      </c>
      <c r="N190" s="153">
        <v>0</v>
      </c>
      <c r="O190" s="153">
        <v>1</v>
      </c>
      <c r="P190" s="153">
        <v>4</v>
      </c>
      <c r="Q190" s="153">
        <v>0</v>
      </c>
      <c r="R190" s="153">
        <v>0</v>
      </c>
      <c r="S190" s="153">
        <v>5</v>
      </c>
      <c r="T190" s="153">
        <v>0</v>
      </c>
      <c r="U190" s="153">
        <v>0</v>
      </c>
      <c r="V190" s="153">
        <v>2224</v>
      </c>
      <c r="W190" s="153"/>
      <c r="X190" s="153" t="s">
        <v>843</v>
      </c>
      <c r="Y190" s="153" t="s">
        <v>844</v>
      </c>
      <c r="Z190" s="153" t="s">
        <v>146</v>
      </c>
      <c r="AA190" s="153">
        <v>1</v>
      </c>
      <c r="AB190" s="155">
        <f t="shared" si="6"/>
        <v>4.6666666670353152</v>
      </c>
      <c r="AC190" s="156">
        <f t="shared" si="7"/>
        <v>5</v>
      </c>
      <c r="AD190" s="156">
        <f t="shared" si="8"/>
        <v>2075.7333334973082</v>
      </c>
    </row>
    <row r="191" spans="1:30" s="48" customFormat="1" ht="45" x14ac:dyDescent="0.25">
      <c r="A191" s="153">
        <v>181</v>
      </c>
      <c r="B191" s="153" t="s">
        <v>172</v>
      </c>
      <c r="C191" s="153" t="s">
        <v>143</v>
      </c>
      <c r="D191" s="153" t="s">
        <v>306</v>
      </c>
      <c r="E191" s="153" t="s">
        <v>159</v>
      </c>
      <c r="F191" s="154" t="s">
        <v>845</v>
      </c>
      <c r="G191" s="154" t="s">
        <v>846</v>
      </c>
      <c r="H191" s="153" t="s">
        <v>119</v>
      </c>
      <c r="I191" s="153">
        <v>4.9500000000698501</v>
      </c>
      <c r="J191" s="153" t="s">
        <v>307</v>
      </c>
      <c r="K191" s="153">
        <v>0</v>
      </c>
      <c r="L191" s="153">
        <v>0</v>
      </c>
      <c r="M191" s="153">
        <v>1</v>
      </c>
      <c r="N191" s="153">
        <v>0</v>
      </c>
      <c r="O191" s="153">
        <v>0</v>
      </c>
      <c r="P191" s="153">
        <v>1</v>
      </c>
      <c r="Q191" s="153">
        <v>0</v>
      </c>
      <c r="R191" s="153">
        <v>0</v>
      </c>
      <c r="S191" s="153">
        <v>1</v>
      </c>
      <c r="T191" s="153">
        <v>0</v>
      </c>
      <c r="U191" s="153">
        <v>0</v>
      </c>
      <c r="V191" s="153">
        <v>510</v>
      </c>
      <c r="W191" s="153"/>
      <c r="X191" s="153"/>
      <c r="Y191" s="153"/>
      <c r="Z191" s="153"/>
      <c r="AA191" s="153">
        <v>1</v>
      </c>
      <c r="AB191" s="155">
        <f t="shared" si="6"/>
        <v>4.9500000000698501</v>
      </c>
      <c r="AC191" s="156">
        <f t="shared" si="7"/>
        <v>1</v>
      </c>
      <c r="AD191" s="156">
        <f t="shared" si="8"/>
        <v>2524.5000000356235</v>
      </c>
    </row>
    <row r="192" spans="1:30" s="48" customFormat="1" ht="45" x14ac:dyDescent="0.25">
      <c r="A192" s="153">
        <v>182</v>
      </c>
      <c r="B192" s="153" t="s">
        <v>170</v>
      </c>
      <c r="C192" s="153" t="s">
        <v>143</v>
      </c>
      <c r="D192" s="153" t="s">
        <v>437</v>
      </c>
      <c r="E192" s="153" t="s">
        <v>159</v>
      </c>
      <c r="F192" s="154" t="s">
        <v>847</v>
      </c>
      <c r="G192" s="154" t="s">
        <v>847</v>
      </c>
      <c r="H192" s="153" t="s">
        <v>120</v>
      </c>
      <c r="I192" s="153">
        <v>0</v>
      </c>
      <c r="J192" s="153" t="s">
        <v>438</v>
      </c>
      <c r="K192" s="153">
        <v>0</v>
      </c>
      <c r="L192" s="153">
        <v>0</v>
      </c>
      <c r="M192" s="153">
        <v>1</v>
      </c>
      <c r="N192" s="153">
        <v>0</v>
      </c>
      <c r="O192" s="153">
        <v>0</v>
      </c>
      <c r="P192" s="153">
        <v>1</v>
      </c>
      <c r="Q192" s="153">
        <v>0</v>
      </c>
      <c r="R192" s="153">
        <v>0</v>
      </c>
      <c r="S192" s="153">
        <v>1</v>
      </c>
      <c r="T192" s="153">
        <v>0</v>
      </c>
      <c r="U192" s="153">
        <v>0</v>
      </c>
      <c r="V192" s="153">
        <v>341</v>
      </c>
      <c r="W192" s="153"/>
      <c r="X192" s="153" t="s">
        <v>848</v>
      </c>
      <c r="Y192" s="153" t="s">
        <v>849</v>
      </c>
      <c r="Z192" s="153" t="s">
        <v>146</v>
      </c>
      <c r="AA192" s="153">
        <v>0</v>
      </c>
      <c r="AB192" s="155">
        <f>I192*M192*AA192</f>
        <v>0</v>
      </c>
      <c r="AC192" s="156">
        <f t="shared" si="7"/>
        <v>0</v>
      </c>
      <c r="AD192" s="156">
        <f t="shared" si="8"/>
        <v>0</v>
      </c>
    </row>
    <row r="193" spans="1:30" s="48" customFormat="1" ht="45" x14ac:dyDescent="0.25">
      <c r="A193" s="153">
        <v>183</v>
      </c>
      <c r="B193" s="153" t="s">
        <v>173</v>
      </c>
      <c r="C193" s="153" t="s">
        <v>143</v>
      </c>
      <c r="D193" s="153" t="s">
        <v>281</v>
      </c>
      <c r="E193" s="153" t="s">
        <v>159</v>
      </c>
      <c r="F193" s="154" t="s">
        <v>850</v>
      </c>
      <c r="G193" s="154" t="s">
        <v>850</v>
      </c>
      <c r="H193" s="153" t="s">
        <v>120</v>
      </c>
      <c r="I193" s="153">
        <v>0</v>
      </c>
      <c r="J193" s="153" t="s">
        <v>282</v>
      </c>
      <c r="K193" s="153">
        <v>0</v>
      </c>
      <c r="L193" s="153">
        <v>0</v>
      </c>
      <c r="M193" s="153">
        <v>1</v>
      </c>
      <c r="N193" s="153">
        <v>0</v>
      </c>
      <c r="O193" s="153">
        <v>0</v>
      </c>
      <c r="P193" s="153">
        <v>1</v>
      </c>
      <c r="Q193" s="153">
        <v>0</v>
      </c>
      <c r="R193" s="153">
        <v>0</v>
      </c>
      <c r="S193" s="153">
        <v>1</v>
      </c>
      <c r="T193" s="153">
        <v>0</v>
      </c>
      <c r="U193" s="153">
        <v>0</v>
      </c>
      <c r="V193" s="153">
        <v>120</v>
      </c>
      <c r="W193" s="153"/>
      <c r="X193" s="153" t="s">
        <v>851</v>
      </c>
      <c r="Y193" s="153" t="s">
        <v>157</v>
      </c>
      <c r="Z193" s="153" t="s">
        <v>146</v>
      </c>
      <c r="AA193" s="153">
        <v>0</v>
      </c>
      <c r="AB193" s="155">
        <f t="shared" si="6"/>
        <v>0</v>
      </c>
      <c r="AC193" s="156">
        <f t="shared" si="7"/>
        <v>0</v>
      </c>
      <c r="AD193" s="156">
        <f t="shared" si="8"/>
        <v>0</v>
      </c>
    </row>
    <row r="194" spans="1:30" s="48" customFormat="1" ht="45" x14ac:dyDescent="0.25">
      <c r="A194" s="153">
        <v>184</v>
      </c>
      <c r="B194" s="153" t="s">
        <v>173</v>
      </c>
      <c r="C194" s="153" t="s">
        <v>143</v>
      </c>
      <c r="D194" s="153" t="s">
        <v>852</v>
      </c>
      <c r="E194" s="153" t="s">
        <v>159</v>
      </c>
      <c r="F194" s="154" t="s">
        <v>853</v>
      </c>
      <c r="G194" s="154" t="s">
        <v>853</v>
      </c>
      <c r="H194" s="153" t="s">
        <v>120</v>
      </c>
      <c r="I194" s="153">
        <v>0</v>
      </c>
      <c r="J194" s="153" t="s">
        <v>854</v>
      </c>
      <c r="K194" s="153">
        <v>0</v>
      </c>
      <c r="L194" s="153">
        <v>0</v>
      </c>
      <c r="M194" s="153">
        <v>1</v>
      </c>
      <c r="N194" s="153">
        <v>0</v>
      </c>
      <c r="O194" s="153">
        <v>0</v>
      </c>
      <c r="P194" s="153">
        <v>1</v>
      </c>
      <c r="Q194" s="153">
        <v>0</v>
      </c>
      <c r="R194" s="153">
        <v>0</v>
      </c>
      <c r="S194" s="153">
        <v>1</v>
      </c>
      <c r="T194" s="153">
        <v>0</v>
      </c>
      <c r="U194" s="153">
        <v>0</v>
      </c>
      <c r="V194" s="153">
        <v>592</v>
      </c>
      <c r="W194" s="153"/>
      <c r="X194" s="153" t="s">
        <v>855</v>
      </c>
      <c r="Y194" s="153" t="s">
        <v>157</v>
      </c>
      <c r="Z194" s="153" t="s">
        <v>146</v>
      </c>
      <c r="AA194" s="153">
        <v>0</v>
      </c>
      <c r="AB194" s="155">
        <f t="shared" si="6"/>
        <v>0</v>
      </c>
      <c r="AC194" s="156">
        <f t="shared" si="7"/>
        <v>0</v>
      </c>
      <c r="AD194" s="156">
        <f t="shared" si="8"/>
        <v>0</v>
      </c>
    </row>
    <row r="195" spans="1:30" s="48" customFormat="1" ht="45" x14ac:dyDescent="0.25">
      <c r="A195" s="153">
        <v>185</v>
      </c>
      <c r="B195" s="153" t="s">
        <v>173</v>
      </c>
      <c r="C195" s="153" t="s">
        <v>143</v>
      </c>
      <c r="D195" s="153" t="s">
        <v>267</v>
      </c>
      <c r="E195" s="153" t="s">
        <v>159</v>
      </c>
      <c r="F195" s="154" t="s">
        <v>856</v>
      </c>
      <c r="G195" s="154" t="s">
        <v>857</v>
      </c>
      <c r="H195" s="153" t="s">
        <v>119</v>
      </c>
      <c r="I195" s="153">
        <v>0.76666666654637095</v>
      </c>
      <c r="J195" s="153" t="s">
        <v>268</v>
      </c>
      <c r="K195" s="153">
        <v>0</v>
      </c>
      <c r="L195" s="153">
        <v>0</v>
      </c>
      <c r="M195" s="153">
        <v>1</v>
      </c>
      <c r="N195" s="153">
        <v>0</v>
      </c>
      <c r="O195" s="153">
        <v>0</v>
      </c>
      <c r="P195" s="153">
        <v>1</v>
      </c>
      <c r="Q195" s="153">
        <v>0</v>
      </c>
      <c r="R195" s="153">
        <v>0</v>
      </c>
      <c r="S195" s="153">
        <v>1</v>
      </c>
      <c r="T195" s="153">
        <v>0</v>
      </c>
      <c r="U195" s="153">
        <v>0</v>
      </c>
      <c r="V195" s="153">
        <v>540</v>
      </c>
      <c r="W195" s="153"/>
      <c r="X195" s="153"/>
      <c r="Y195" s="153"/>
      <c r="Z195" s="153"/>
      <c r="AA195" s="153">
        <v>1</v>
      </c>
      <c r="AB195" s="155">
        <f t="shared" si="6"/>
        <v>0.76666666654637095</v>
      </c>
      <c r="AC195" s="156">
        <f t="shared" si="7"/>
        <v>1</v>
      </c>
      <c r="AD195" s="156">
        <f t="shared" si="8"/>
        <v>413.99999993504031</v>
      </c>
    </row>
    <row r="196" spans="1:30" s="48" customFormat="1" ht="45" x14ac:dyDescent="0.25">
      <c r="A196" s="153">
        <v>186</v>
      </c>
      <c r="B196" s="153" t="s">
        <v>174</v>
      </c>
      <c r="C196" s="153" t="s">
        <v>143</v>
      </c>
      <c r="D196" s="153" t="s">
        <v>858</v>
      </c>
      <c r="E196" s="153" t="s">
        <v>159</v>
      </c>
      <c r="F196" s="154" t="s">
        <v>859</v>
      </c>
      <c r="G196" s="154" t="s">
        <v>859</v>
      </c>
      <c r="H196" s="153" t="s">
        <v>120</v>
      </c>
      <c r="I196" s="153">
        <v>0</v>
      </c>
      <c r="J196" s="153" t="s">
        <v>860</v>
      </c>
      <c r="K196" s="153">
        <v>0</v>
      </c>
      <c r="L196" s="153">
        <v>0</v>
      </c>
      <c r="M196" s="153">
        <v>1</v>
      </c>
      <c r="N196" s="153">
        <v>0</v>
      </c>
      <c r="O196" s="153">
        <v>0</v>
      </c>
      <c r="P196" s="153">
        <v>1</v>
      </c>
      <c r="Q196" s="153">
        <v>0</v>
      </c>
      <c r="R196" s="153">
        <v>0</v>
      </c>
      <c r="S196" s="153">
        <v>1</v>
      </c>
      <c r="T196" s="153">
        <v>0</v>
      </c>
      <c r="U196" s="153">
        <v>0</v>
      </c>
      <c r="V196" s="153">
        <v>570</v>
      </c>
      <c r="W196" s="153"/>
      <c r="X196" s="153" t="s">
        <v>861</v>
      </c>
      <c r="Y196" s="153" t="s">
        <v>157</v>
      </c>
      <c r="Z196" s="153" t="s">
        <v>146</v>
      </c>
      <c r="AA196" s="153">
        <v>0</v>
      </c>
      <c r="AB196" s="155">
        <f t="shared" si="6"/>
        <v>0</v>
      </c>
      <c r="AC196" s="156">
        <f t="shared" si="7"/>
        <v>0</v>
      </c>
      <c r="AD196" s="156">
        <f t="shared" si="8"/>
        <v>0</v>
      </c>
    </row>
    <row r="197" spans="1:30" s="48" customFormat="1" ht="45" x14ac:dyDescent="0.25">
      <c r="A197" s="153">
        <v>187</v>
      </c>
      <c r="B197" s="153" t="s">
        <v>173</v>
      </c>
      <c r="C197" s="153" t="s">
        <v>143</v>
      </c>
      <c r="D197" s="153" t="s">
        <v>662</v>
      </c>
      <c r="E197" s="153" t="s">
        <v>159</v>
      </c>
      <c r="F197" s="154" t="s">
        <v>862</v>
      </c>
      <c r="G197" s="154" t="s">
        <v>863</v>
      </c>
      <c r="H197" s="153" t="s">
        <v>120</v>
      </c>
      <c r="I197" s="153">
        <v>0.133333333244082</v>
      </c>
      <c r="J197" s="153" t="s">
        <v>665</v>
      </c>
      <c r="K197" s="153">
        <v>0</v>
      </c>
      <c r="L197" s="153">
        <v>0</v>
      </c>
      <c r="M197" s="153">
        <v>1</v>
      </c>
      <c r="N197" s="153">
        <v>0</v>
      </c>
      <c r="O197" s="153">
        <v>0</v>
      </c>
      <c r="P197" s="153">
        <v>1</v>
      </c>
      <c r="Q197" s="153">
        <v>0</v>
      </c>
      <c r="R197" s="153">
        <v>0</v>
      </c>
      <c r="S197" s="153">
        <v>1</v>
      </c>
      <c r="T197" s="153">
        <v>0</v>
      </c>
      <c r="U197" s="153">
        <v>0</v>
      </c>
      <c r="V197" s="153">
        <v>306</v>
      </c>
      <c r="W197" s="153"/>
      <c r="X197" s="153" t="s">
        <v>864</v>
      </c>
      <c r="Y197" s="153" t="s">
        <v>157</v>
      </c>
      <c r="Z197" s="153" t="s">
        <v>146</v>
      </c>
      <c r="AA197" s="153">
        <v>0</v>
      </c>
      <c r="AB197" s="155">
        <f t="shared" si="6"/>
        <v>0</v>
      </c>
      <c r="AC197" s="156">
        <f t="shared" si="7"/>
        <v>0</v>
      </c>
      <c r="AD197" s="156">
        <f t="shared" si="8"/>
        <v>40.799999972689093</v>
      </c>
    </row>
    <row r="198" spans="1:30" s="48" customFormat="1" ht="45" x14ac:dyDescent="0.25">
      <c r="A198" s="153">
        <v>188</v>
      </c>
      <c r="B198" s="153" t="s">
        <v>173</v>
      </c>
      <c r="C198" s="153" t="s">
        <v>243</v>
      </c>
      <c r="D198" s="153" t="s">
        <v>865</v>
      </c>
      <c r="E198" s="153" t="s">
        <v>147</v>
      </c>
      <c r="F198" s="154" t="s">
        <v>866</v>
      </c>
      <c r="G198" s="154" t="s">
        <v>867</v>
      </c>
      <c r="H198" s="153" t="s">
        <v>120</v>
      </c>
      <c r="I198" s="153">
        <v>4.2833333333255696</v>
      </c>
      <c r="J198" s="153" t="s">
        <v>868</v>
      </c>
      <c r="K198" s="153">
        <v>0</v>
      </c>
      <c r="L198" s="153">
        <v>0</v>
      </c>
      <c r="M198" s="153">
        <v>8</v>
      </c>
      <c r="N198" s="153">
        <v>0</v>
      </c>
      <c r="O198" s="153">
        <v>2</v>
      </c>
      <c r="P198" s="153">
        <v>6</v>
      </c>
      <c r="Q198" s="153">
        <v>0</v>
      </c>
      <c r="R198" s="153">
        <v>0</v>
      </c>
      <c r="S198" s="153">
        <v>8</v>
      </c>
      <c r="T198" s="153">
        <v>0</v>
      </c>
      <c r="U198" s="153">
        <v>0</v>
      </c>
      <c r="V198" s="153">
        <v>2229</v>
      </c>
      <c r="W198" s="153"/>
      <c r="X198" s="153" t="s">
        <v>869</v>
      </c>
      <c r="Y198" s="153" t="s">
        <v>157</v>
      </c>
      <c r="Z198" s="153" t="s">
        <v>146</v>
      </c>
      <c r="AA198" s="153">
        <v>0</v>
      </c>
      <c r="AB198" s="155">
        <f t="shared" si="6"/>
        <v>0</v>
      </c>
      <c r="AC198" s="156">
        <f t="shared" si="7"/>
        <v>0</v>
      </c>
      <c r="AD198" s="156">
        <f t="shared" si="8"/>
        <v>9547.5499999826952</v>
      </c>
    </row>
    <row r="199" spans="1:30" s="48" customFormat="1" ht="45" x14ac:dyDescent="0.25">
      <c r="A199" s="153">
        <v>189</v>
      </c>
      <c r="B199" s="153" t="s">
        <v>170</v>
      </c>
      <c r="C199" s="153" t="s">
        <v>143</v>
      </c>
      <c r="D199" s="153" t="s">
        <v>870</v>
      </c>
      <c r="E199" s="153" t="s">
        <v>159</v>
      </c>
      <c r="F199" s="154" t="s">
        <v>871</v>
      </c>
      <c r="G199" s="154" t="s">
        <v>871</v>
      </c>
      <c r="H199" s="153" t="s">
        <v>120</v>
      </c>
      <c r="I199" s="153">
        <v>0</v>
      </c>
      <c r="J199" s="153" t="s">
        <v>872</v>
      </c>
      <c r="K199" s="153">
        <v>0</v>
      </c>
      <c r="L199" s="153">
        <v>0</v>
      </c>
      <c r="M199" s="153">
        <v>1</v>
      </c>
      <c r="N199" s="153">
        <v>0</v>
      </c>
      <c r="O199" s="153">
        <v>0</v>
      </c>
      <c r="P199" s="153">
        <v>1</v>
      </c>
      <c r="Q199" s="153">
        <v>0</v>
      </c>
      <c r="R199" s="153">
        <v>0</v>
      </c>
      <c r="S199" s="153">
        <v>1</v>
      </c>
      <c r="T199" s="153">
        <v>0</v>
      </c>
      <c r="U199" s="153">
        <v>0</v>
      </c>
      <c r="V199" s="153">
        <v>391</v>
      </c>
      <c r="W199" s="153"/>
      <c r="X199" s="153" t="s">
        <v>873</v>
      </c>
      <c r="Y199" s="153" t="s">
        <v>849</v>
      </c>
      <c r="Z199" s="153" t="s">
        <v>146</v>
      </c>
      <c r="AA199" s="153">
        <v>0</v>
      </c>
      <c r="AB199" s="155">
        <f t="shared" si="6"/>
        <v>0</v>
      </c>
      <c r="AC199" s="156">
        <f t="shared" si="7"/>
        <v>0</v>
      </c>
      <c r="AD199" s="156">
        <f t="shared" si="8"/>
        <v>0</v>
      </c>
    </row>
    <row r="200" spans="1:30" s="48" customFormat="1" ht="45" x14ac:dyDescent="0.25">
      <c r="A200" s="153">
        <v>190</v>
      </c>
      <c r="B200" s="153" t="s">
        <v>171</v>
      </c>
      <c r="C200" s="153" t="s">
        <v>143</v>
      </c>
      <c r="D200" s="153" t="s">
        <v>874</v>
      </c>
      <c r="E200" s="153" t="s">
        <v>159</v>
      </c>
      <c r="F200" s="154" t="s">
        <v>875</v>
      </c>
      <c r="G200" s="154" t="s">
        <v>875</v>
      </c>
      <c r="H200" s="153" t="s">
        <v>120</v>
      </c>
      <c r="I200" s="153">
        <v>0</v>
      </c>
      <c r="J200" s="153" t="s">
        <v>247</v>
      </c>
      <c r="K200" s="153">
        <v>0</v>
      </c>
      <c r="L200" s="153">
        <v>0</v>
      </c>
      <c r="M200" s="153">
        <v>2</v>
      </c>
      <c r="N200" s="153">
        <v>0</v>
      </c>
      <c r="O200" s="153">
        <v>0</v>
      </c>
      <c r="P200" s="153">
        <v>2</v>
      </c>
      <c r="Q200" s="153">
        <v>0</v>
      </c>
      <c r="R200" s="153">
        <v>0</v>
      </c>
      <c r="S200" s="153">
        <v>2</v>
      </c>
      <c r="T200" s="153">
        <v>0</v>
      </c>
      <c r="U200" s="153">
        <v>0</v>
      </c>
      <c r="V200" s="153">
        <v>810</v>
      </c>
      <c r="W200" s="153"/>
      <c r="X200" s="153" t="s">
        <v>876</v>
      </c>
      <c r="Y200" s="153" t="s">
        <v>239</v>
      </c>
      <c r="Z200" s="153" t="s">
        <v>146</v>
      </c>
      <c r="AA200" s="153">
        <v>0</v>
      </c>
      <c r="AB200" s="155">
        <f t="shared" si="6"/>
        <v>0</v>
      </c>
      <c r="AC200" s="156">
        <f t="shared" si="7"/>
        <v>0</v>
      </c>
      <c r="AD200" s="156">
        <f t="shared" si="8"/>
        <v>0</v>
      </c>
    </row>
    <row r="201" spans="1:30" s="48" customFormat="1" ht="45" x14ac:dyDescent="0.25">
      <c r="A201" s="153">
        <v>191</v>
      </c>
      <c r="B201" s="153" t="s">
        <v>171</v>
      </c>
      <c r="C201" s="153" t="s">
        <v>143</v>
      </c>
      <c r="D201" s="153" t="s">
        <v>881</v>
      </c>
      <c r="E201" s="153" t="s">
        <v>147</v>
      </c>
      <c r="F201" s="154" t="s">
        <v>878</v>
      </c>
      <c r="G201" s="154" t="s">
        <v>878</v>
      </c>
      <c r="H201" s="153" t="s">
        <v>120</v>
      </c>
      <c r="I201" s="153">
        <v>0</v>
      </c>
      <c r="J201" s="153" t="s">
        <v>882</v>
      </c>
      <c r="K201" s="153">
        <v>0</v>
      </c>
      <c r="L201" s="153">
        <v>0</v>
      </c>
      <c r="M201" s="153">
        <v>12</v>
      </c>
      <c r="N201" s="153">
        <v>0</v>
      </c>
      <c r="O201" s="153">
        <v>3</v>
      </c>
      <c r="P201" s="153">
        <v>9</v>
      </c>
      <c r="Q201" s="153">
        <v>0</v>
      </c>
      <c r="R201" s="153">
        <v>2</v>
      </c>
      <c r="S201" s="153">
        <v>9</v>
      </c>
      <c r="T201" s="153">
        <v>1</v>
      </c>
      <c r="U201" s="153">
        <v>0</v>
      </c>
      <c r="V201" s="153">
        <v>2260</v>
      </c>
      <c r="W201" s="153"/>
      <c r="X201" s="153" t="s">
        <v>880</v>
      </c>
      <c r="Y201" s="153" t="s">
        <v>157</v>
      </c>
      <c r="Z201" s="153" t="s">
        <v>153</v>
      </c>
      <c r="AA201" s="153">
        <v>0</v>
      </c>
      <c r="AB201" s="155">
        <f t="shared" si="6"/>
        <v>0</v>
      </c>
      <c r="AC201" s="156">
        <f t="shared" si="7"/>
        <v>0</v>
      </c>
      <c r="AD201" s="156">
        <f t="shared" si="8"/>
        <v>0</v>
      </c>
    </row>
    <row r="202" spans="1:30" s="48" customFormat="1" ht="45" x14ac:dyDescent="0.25">
      <c r="A202" s="153">
        <v>192</v>
      </c>
      <c r="B202" s="153" t="s">
        <v>171</v>
      </c>
      <c r="C202" s="153" t="s">
        <v>143</v>
      </c>
      <c r="D202" s="153" t="s">
        <v>877</v>
      </c>
      <c r="E202" s="153" t="s">
        <v>147</v>
      </c>
      <c r="F202" s="154" t="s">
        <v>878</v>
      </c>
      <c r="G202" s="154" t="s">
        <v>878</v>
      </c>
      <c r="H202" s="153" t="s">
        <v>120</v>
      </c>
      <c r="I202" s="153">
        <v>0</v>
      </c>
      <c r="J202" s="153" t="s">
        <v>879</v>
      </c>
      <c r="K202" s="153">
        <v>0</v>
      </c>
      <c r="L202" s="153">
        <v>0</v>
      </c>
      <c r="M202" s="153">
        <v>12</v>
      </c>
      <c r="N202" s="153">
        <v>0</v>
      </c>
      <c r="O202" s="153">
        <v>3</v>
      </c>
      <c r="P202" s="153">
        <v>9</v>
      </c>
      <c r="Q202" s="153">
        <v>0</v>
      </c>
      <c r="R202" s="153">
        <v>2</v>
      </c>
      <c r="S202" s="153">
        <v>9</v>
      </c>
      <c r="T202" s="153">
        <v>1</v>
      </c>
      <c r="U202" s="153">
        <v>0</v>
      </c>
      <c r="V202" s="153">
        <v>1140</v>
      </c>
      <c r="W202" s="153"/>
      <c r="X202" s="153" t="s">
        <v>880</v>
      </c>
      <c r="Y202" s="153" t="s">
        <v>157</v>
      </c>
      <c r="Z202" s="153" t="s">
        <v>153</v>
      </c>
      <c r="AA202" s="153">
        <v>0</v>
      </c>
      <c r="AB202" s="155">
        <f t="shared" si="6"/>
        <v>0</v>
      </c>
      <c r="AC202" s="156">
        <f t="shared" si="7"/>
        <v>0</v>
      </c>
      <c r="AD202" s="156">
        <f t="shared" si="8"/>
        <v>0</v>
      </c>
    </row>
    <row r="203" spans="1:30" s="48" customFormat="1" ht="45" x14ac:dyDescent="0.25">
      <c r="A203" s="153">
        <v>193</v>
      </c>
      <c r="B203" s="153" t="s">
        <v>171</v>
      </c>
      <c r="C203" s="153" t="s">
        <v>143</v>
      </c>
      <c r="D203" s="153" t="s">
        <v>451</v>
      </c>
      <c r="E203" s="153" t="s">
        <v>159</v>
      </c>
      <c r="F203" s="154" t="s">
        <v>883</v>
      </c>
      <c r="G203" s="154" t="s">
        <v>883</v>
      </c>
      <c r="H203" s="153" t="s">
        <v>120</v>
      </c>
      <c r="I203" s="153">
        <v>0</v>
      </c>
      <c r="J203" s="153" t="s">
        <v>454</v>
      </c>
      <c r="K203" s="153">
        <v>0</v>
      </c>
      <c r="L203" s="153">
        <v>0</v>
      </c>
      <c r="M203" s="153">
        <v>1</v>
      </c>
      <c r="N203" s="153">
        <v>0</v>
      </c>
      <c r="O203" s="153">
        <v>0</v>
      </c>
      <c r="P203" s="153">
        <v>1</v>
      </c>
      <c r="Q203" s="153">
        <v>0</v>
      </c>
      <c r="R203" s="153">
        <v>0</v>
      </c>
      <c r="S203" s="153">
        <v>1</v>
      </c>
      <c r="T203" s="153">
        <v>0</v>
      </c>
      <c r="U203" s="153">
        <v>0</v>
      </c>
      <c r="V203" s="153">
        <v>464</v>
      </c>
      <c r="W203" s="153"/>
      <c r="X203" s="153" t="s">
        <v>884</v>
      </c>
      <c r="Y203" s="153" t="s">
        <v>144</v>
      </c>
      <c r="Z203" s="153" t="s">
        <v>158</v>
      </c>
      <c r="AA203" s="153">
        <v>1</v>
      </c>
      <c r="AB203" s="155">
        <f t="shared" si="6"/>
        <v>0</v>
      </c>
      <c r="AC203" s="156">
        <f t="shared" si="7"/>
        <v>1</v>
      </c>
      <c r="AD203" s="156">
        <f t="shared" si="8"/>
        <v>0</v>
      </c>
    </row>
    <row r="204" spans="1:30" s="48" customFormat="1" ht="45" x14ac:dyDescent="0.25">
      <c r="A204" s="153">
        <v>194</v>
      </c>
      <c r="B204" s="153" t="s">
        <v>174</v>
      </c>
      <c r="C204" s="153" t="s">
        <v>143</v>
      </c>
      <c r="D204" s="153" t="s">
        <v>366</v>
      </c>
      <c r="E204" s="153" t="s">
        <v>159</v>
      </c>
      <c r="F204" s="154" t="s">
        <v>885</v>
      </c>
      <c r="G204" s="154" t="s">
        <v>886</v>
      </c>
      <c r="H204" s="153" t="s">
        <v>119</v>
      </c>
      <c r="I204" s="153">
        <v>4.0166666666627897</v>
      </c>
      <c r="J204" s="153" t="s">
        <v>368</v>
      </c>
      <c r="K204" s="153">
        <v>0</v>
      </c>
      <c r="L204" s="153">
        <v>0</v>
      </c>
      <c r="M204" s="153">
        <v>1</v>
      </c>
      <c r="N204" s="153">
        <v>0</v>
      </c>
      <c r="O204" s="153">
        <v>0</v>
      </c>
      <c r="P204" s="153">
        <v>1</v>
      </c>
      <c r="Q204" s="153">
        <v>0</v>
      </c>
      <c r="R204" s="153">
        <v>0</v>
      </c>
      <c r="S204" s="153">
        <v>1</v>
      </c>
      <c r="T204" s="153">
        <v>0</v>
      </c>
      <c r="U204" s="153">
        <v>0</v>
      </c>
      <c r="V204" s="153">
        <v>50</v>
      </c>
      <c r="W204" s="153"/>
      <c r="X204" s="153"/>
      <c r="Y204" s="153"/>
      <c r="Z204" s="153"/>
      <c r="AA204" s="153">
        <v>1</v>
      </c>
      <c r="AB204" s="155">
        <f t="shared" ref="AB204:AB267" si="9">I204*M204*AA204</f>
        <v>4.0166666666627897</v>
      </c>
      <c r="AC204" s="156">
        <f t="shared" ref="AC204:AC267" si="10">M204*AA204</f>
        <v>1</v>
      </c>
      <c r="AD204" s="156">
        <f t="shared" ref="AD204:AD267" si="11">I204*V204</f>
        <v>200.83333333313948</v>
      </c>
    </row>
    <row r="205" spans="1:30" s="48" customFormat="1" ht="45" x14ac:dyDescent="0.25">
      <c r="A205" s="153">
        <v>195</v>
      </c>
      <c r="B205" s="153" t="s">
        <v>171</v>
      </c>
      <c r="C205" s="153" t="s">
        <v>143</v>
      </c>
      <c r="D205" s="153" t="s">
        <v>451</v>
      </c>
      <c r="E205" s="153" t="s">
        <v>159</v>
      </c>
      <c r="F205" s="154" t="s">
        <v>887</v>
      </c>
      <c r="G205" s="154" t="s">
        <v>888</v>
      </c>
      <c r="H205" s="153" t="s">
        <v>119</v>
      </c>
      <c r="I205" s="153">
        <v>1.4333333332906499</v>
      </c>
      <c r="J205" s="153" t="s">
        <v>454</v>
      </c>
      <c r="K205" s="153">
        <v>0</v>
      </c>
      <c r="L205" s="153">
        <v>0</v>
      </c>
      <c r="M205" s="153">
        <v>1</v>
      </c>
      <c r="N205" s="153">
        <v>0</v>
      </c>
      <c r="O205" s="153">
        <v>0</v>
      </c>
      <c r="P205" s="153">
        <v>1</v>
      </c>
      <c r="Q205" s="153">
        <v>0</v>
      </c>
      <c r="R205" s="153">
        <v>0</v>
      </c>
      <c r="S205" s="153">
        <v>1</v>
      </c>
      <c r="T205" s="153">
        <v>0</v>
      </c>
      <c r="U205" s="153">
        <v>0</v>
      </c>
      <c r="V205" s="153">
        <v>420</v>
      </c>
      <c r="W205" s="153"/>
      <c r="X205" s="153"/>
      <c r="Y205" s="153"/>
      <c r="Z205" s="153"/>
      <c r="AA205" s="153">
        <v>1</v>
      </c>
      <c r="AB205" s="155">
        <f t="shared" si="9"/>
        <v>1.4333333332906499</v>
      </c>
      <c r="AC205" s="156">
        <f t="shared" si="10"/>
        <v>1</v>
      </c>
      <c r="AD205" s="156">
        <f t="shared" si="11"/>
        <v>601.99999998207295</v>
      </c>
    </row>
    <row r="206" spans="1:30" s="48" customFormat="1" ht="45" x14ac:dyDescent="0.25">
      <c r="A206" s="153">
        <v>196</v>
      </c>
      <c r="B206" s="153" t="s">
        <v>173</v>
      </c>
      <c r="C206" s="153" t="s">
        <v>143</v>
      </c>
      <c r="D206" s="153" t="s">
        <v>261</v>
      </c>
      <c r="E206" s="153" t="s">
        <v>159</v>
      </c>
      <c r="F206" s="154" t="s">
        <v>889</v>
      </c>
      <c r="G206" s="154" t="s">
        <v>890</v>
      </c>
      <c r="H206" s="153" t="s">
        <v>119</v>
      </c>
      <c r="I206" s="153">
        <v>0.116666666697711</v>
      </c>
      <c r="J206" s="153" t="s">
        <v>262</v>
      </c>
      <c r="K206" s="153">
        <v>0</v>
      </c>
      <c r="L206" s="153">
        <v>0</v>
      </c>
      <c r="M206" s="153">
        <v>1</v>
      </c>
      <c r="N206" s="153">
        <v>0</v>
      </c>
      <c r="O206" s="153">
        <v>0</v>
      </c>
      <c r="P206" s="153">
        <v>1</v>
      </c>
      <c r="Q206" s="153">
        <v>0</v>
      </c>
      <c r="R206" s="153">
        <v>0</v>
      </c>
      <c r="S206" s="153">
        <v>1</v>
      </c>
      <c r="T206" s="153">
        <v>0</v>
      </c>
      <c r="U206" s="153">
        <v>0</v>
      </c>
      <c r="V206" s="153">
        <v>210</v>
      </c>
      <c r="W206" s="153"/>
      <c r="X206" s="153"/>
      <c r="Y206" s="153"/>
      <c r="Z206" s="153"/>
      <c r="AA206" s="153">
        <v>1</v>
      </c>
      <c r="AB206" s="155">
        <f t="shared" si="9"/>
        <v>0.116666666697711</v>
      </c>
      <c r="AC206" s="156">
        <f t="shared" si="10"/>
        <v>1</v>
      </c>
      <c r="AD206" s="156">
        <f t="shared" si="11"/>
        <v>24.500000006519311</v>
      </c>
    </row>
    <row r="207" spans="1:30" s="48" customFormat="1" ht="45" x14ac:dyDescent="0.25">
      <c r="A207" s="153">
        <v>197</v>
      </c>
      <c r="B207" s="153" t="s">
        <v>173</v>
      </c>
      <c r="C207" s="153" t="s">
        <v>143</v>
      </c>
      <c r="D207" s="153" t="s">
        <v>292</v>
      </c>
      <c r="E207" s="153" t="s">
        <v>159</v>
      </c>
      <c r="F207" s="154" t="s">
        <v>889</v>
      </c>
      <c r="G207" s="154" t="s">
        <v>890</v>
      </c>
      <c r="H207" s="153" t="s">
        <v>119</v>
      </c>
      <c r="I207" s="153">
        <v>0.116666666697711</v>
      </c>
      <c r="J207" s="153" t="s">
        <v>293</v>
      </c>
      <c r="K207" s="153">
        <v>0</v>
      </c>
      <c r="L207" s="153">
        <v>0</v>
      </c>
      <c r="M207" s="153">
        <v>1</v>
      </c>
      <c r="N207" s="153">
        <v>0</v>
      </c>
      <c r="O207" s="153">
        <v>0</v>
      </c>
      <c r="P207" s="153">
        <v>1</v>
      </c>
      <c r="Q207" s="153">
        <v>0</v>
      </c>
      <c r="R207" s="153">
        <v>0</v>
      </c>
      <c r="S207" s="153">
        <v>1</v>
      </c>
      <c r="T207" s="153">
        <v>0</v>
      </c>
      <c r="U207" s="153">
        <v>0</v>
      </c>
      <c r="V207" s="153">
        <v>100</v>
      </c>
      <c r="W207" s="153"/>
      <c r="X207" s="153"/>
      <c r="Y207" s="153"/>
      <c r="Z207" s="153"/>
      <c r="AA207" s="153">
        <v>1</v>
      </c>
      <c r="AB207" s="155">
        <f t="shared" si="9"/>
        <v>0.116666666697711</v>
      </c>
      <c r="AC207" s="156">
        <f t="shared" si="10"/>
        <v>1</v>
      </c>
      <c r="AD207" s="156">
        <f t="shared" si="11"/>
        <v>11.6666666697711</v>
      </c>
    </row>
    <row r="208" spans="1:30" s="48" customFormat="1" ht="45" x14ac:dyDescent="0.25">
      <c r="A208" s="153">
        <v>198</v>
      </c>
      <c r="B208" s="153" t="s">
        <v>174</v>
      </c>
      <c r="C208" s="153" t="s">
        <v>143</v>
      </c>
      <c r="D208" s="153" t="s">
        <v>891</v>
      </c>
      <c r="E208" s="153" t="s">
        <v>159</v>
      </c>
      <c r="F208" s="154" t="s">
        <v>892</v>
      </c>
      <c r="G208" s="154" t="s">
        <v>893</v>
      </c>
      <c r="H208" s="153" t="s">
        <v>120</v>
      </c>
      <c r="I208" s="153">
        <v>6.6666666534729302E-2</v>
      </c>
      <c r="J208" s="153" t="s">
        <v>894</v>
      </c>
      <c r="K208" s="153">
        <v>0</v>
      </c>
      <c r="L208" s="153">
        <v>0</v>
      </c>
      <c r="M208" s="153">
        <v>1</v>
      </c>
      <c r="N208" s="153">
        <v>0</v>
      </c>
      <c r="O208" s="153">
        <v>0</v>
      </c>
      <c r="P208" s="153">
        <v>1</v>
      </c>
      <c r="Q208" s="153">
        <v>0</v>
      </c>
      <c r="R208" s="153">
        <v>0</v>
      </c>
      <c r="S208" s="153">
        <v>1</v>
      </c>
      <c r="T208" s="153">
        <v>0</v>
      </c>
      <c r="U208" s="153">
        <v>0</v>
      </c>
      <c r="V208" s="153">
        <v>238</v>
      </c>
      <c r="W208" s="153"/>
      <c r="X208" s="153" t="s">
        <v>895</v>
      </c>
      <c r="Y208" s="153" t="s">
        <v>157</v>
      </c>
      <c r="Z208" s="153" t="s">
        <v>146</v>
      </c>
      <c r="AA208" s="153">
        <v>0</v>
      </c>
      <c r="AB208" s="155">
        <f t="shared" si="9"/>
        <v>0</v>
      </c>
      <c r="AC208" s="156">
        <f t="shared" si="10"/>
        <v>0</v>
      </c>
      <c r="AD208" s="156">
        <f t="shared" si="11"/>
        <v>15.866666635265574</v>
      </c>
    </row>
    <row r="209" spans="1:30" s="48" customFormat="1" ht="45" x14ac:dyDescent="0.25">
      <c r="A209" s="153">
        <v>199</v>
      </c>
      <c r="B209" s="153" t="s">
        <v>170</v>
      </c>
      <c r="C209" s="153" t="s">
        <v>143</v>
      </c>
      <c r="D209" s="153" t="s">
        <v>896</v>
      </c>
      <c r="E209" s="153" t="s">
        <v>159</v>
      </c>
      <c r="F209" s="154" t="s">
        <v>897</v>
      </c>
      <c r="G209" s="154" t="s">
        <v>898</v>
      </c>
      <c r="H209" s="153" t="s">
        <v>119</v>
      </c>
      <c r="I209" s="153">
        <v>5.1166666665812999</v>
      </c>
      <c r="J209" s="153" t="s">
        <v>899</v>
      </c>
      <c r="K209" s="153">
        <v>0</v>
      </c>
      <c r="L209" s="153">
        <v>0</v>
      </c>
      <c r="M209" s="153">
        <v>1</v>
      </c>
      <c r="N209" s="153">
        <v>0</v>
      </c>
      <c r="O209" s="153">
        <v>0</v>
      </c>
      <c r="P209" s="153">
        <v>1</v>
      </c>
      <c r="Q209" s="153">
        <v>0</v>
      </c>
      <c r="R209" s="153">
        <v>0</v>
      </c>
      <c r="S209" s="153">
        <v>1</v>
      </c>
      <c r="T209" s="153">
        <v>0</v>
      </c>
      <c r="U209" s="153">
        <v>0</v>
      </c>
      <c r="V209" s="153">
        <v>260</v>
      </c>
      <c r="W209" s="153"/>
      <c r="X209" s="153"/>
      <c r="Y209" s="153"/>
      <c r="Z209" s="153"/>
      <c r="AA209" s="153">
        <v>1</v>
      </c>
      <c r="AB209" s="155">
        <f t="shared" si="9"/>
        <v>5.1166666665812999</v>
      </c>
      <c r="AC209" s="156">
        <f t="shared" si="10"/>
        <v>1</v>
      </c>
      <c r="AD209" s="156">
        <f t="shared" si="11"/>
        <v>1330.3333333111379</v>
      </c>
    </row>
    <row r="210" spans="1:30" s="48" customFormat="1" ht="45" x14ac:dyDescent="0.25">
      <c r="A210" s="153">
        <v>200</v>
      </c>
      <c r="B210" s="153" t="s">
        <v>172</v>
      </c>
      <c r="C210" s="153" t="s">
        <v>143</v>
      </c>
      <c r="D210" s="153" t="s">
        <v>900</v>
      </c>
      <c r="E210" s="153" t="s">
        <v>159</v>
      </c>
      <c r="F210" s="154" t="s">
        <v>901</v>
      </c>
      <c r="G210" s="154" t="s">
        <v>901</v>
      </c>
      <c r="H210" s="153" t="s">
        <v>120</v>
      </c>
      <c r="I210" s="153">
        <v>0</v>
      </c>
      <c r="J210" s="153" t="s">
        <v>902</v>
      </c>
      <c r="K210" s="153">
        <v>0</v>
      </c>
      <c r="L210" s="153">
        <v>0</v>
      </c>
      <c r="M210" s="153">
        <v>1</v>
      </c>
      <c r="N210" s="153">
        <v>0</v>
      </c>
      <c r="O210" s="153">
        <v>0</v>
      </c>
      <c r="P210" s="153">
        <v>1</v>
      </c>
      <c r="Q210" s="153">
        <v>0</v>
      </c>
      <c r="R210" s="153">
        <v>0</v>
      </c>
      <c r="S210" s="153">
        <v>1</v>
      </c>
      <c r="T210" s="153">
        <v>0</v>
      </c>
      <c r="U210" s="153">
        <v>0</v>
      </c>
      <c r="V210" s="153">
        <v>186</v>
      </c>
      <c r="W210" s="153"/>
      <c r="X210" s="153" t="s">
        <v>903</v>
      </c>
      <c r="Y210" s="153" t="s">
        <v>157</v>
      </c>
      <c r="Z210" s="153" t="s">
        <v>146</v>
      </c>
      <c r="AA210" s="153">
        <v>0</v>
      </c>
      <c r="AB210" s="155">
        <f t="shared" si="9"/>
        <v>0</v>
      </c>
      <c r="AC210" s="156">
        <f t="shared" si="10"/>
        <v>0</v>
      </c>
      <c r="AD210" s="156">
        <f t="shared" si="11"/>
        <v>0</v>
      </c>
    </row>
    <row r="211" spans="1:30" s="48" customFormat="1" ht="45" x14ac:dyDescent="0.25">
      <c r="A211" s="153">
        <v>201</v>
      </c>
      <c r="B211" s="153" t="s">
        <v>172</v>
      </c>
      <c r="C211" s="153" t="s">
        <v>143</v>
      </c>
      <c r="D211" s="153" t="s">
        <v>603</v>
      </c>
      <c r="E211" s="153" t="s">
        <v>159</v>
      </c>
      <c r="F211" s="154" t="s">
        <v>904</v>
      </c>
      <c r="G211" s="154" t="s">
        <v>904</v>
      </c>
      <c r="H211" s="153" t="s">
        <v>120</v>
      </c>
      <c r="I211" s="153">
        <v>0</v>
      </c>
      <c r="J211" s="153" t="s">
        <v>606</v>
      </c>
      <c r="K211" s="153">
        <v>0</v>
      </c>
      <c r="L211" s="153">
        <v>0</v>
      </c>
      <c r="M211" s="153">
        <v>1</v>
      </c>
      <c r="N211" s="153">
        <v>0</v>
      </c>
      <c r="O211" s="153">
        <v>0</v>
      </c>
      <c r="P211" s="153">
        <v>1</v>
      </c>
      <c r="Q211" s="153">
        <v>0</v>
      </c>
      <c r="R211" s="153">
        <v>0</v>
      </c>
      <c r="S211" s="153">
        <v>1</v>
      </c>
      <c r="T211" s="153">
        <v>0</v>
      </c>
      <c r="U211" s="153">
        <v>0</v>
      </c>
      <c r="V211" s="153">
        <v>172</v>
      </c>
      <c r="W211" s="153"/>
      <c r="X211" s="153" t="s">
        <v>905</v>
      </c>
      <c r="Y211" s="153" t="s">
        <v>157</v>
      </c>
      <c r="Z211" s="153" t="s">
        <v>146</v>
      </c>
      <c r="AA211" s="153">
        <v>0</v>
      </c>
      <c r="AB211" s="155">
        <f t="shared" si="9"/>
        <v>0</v>
      </c>
      <c r="AC211" s="156">
        <f t="shared" si="10"/>
        <v>0</v>
      </c>
      <c r="AD211" s="156">
        <f t="shared" si="11"/>
        <v>0</v>
      </c>
    </row>
    <row r="212" spans="1:30" s="48" customFormat="1" ht="45" x14ac:dyDescent="0.25">
      <c r="A212" s="153">
        <v>202</v>
      </c>
      <c r="B212" s="153" t="s">
        <v>172</v>
      </c>
      <c r="C212" s="153" t="s">
        <v>143</v>
      </c>
      <c r="D212" s="153" t="s">
        <v>472</v>
      </c>
      <c r="E212" s="153" t="s">
        <v>159</v>
      </c>
      <c r="F212" s="154" t="s">
        <v>906</v>
      </c>
      <c r="G212" s="154" t="s">
        <v>906</v>
      </c>
      <c r="H212" s="153" t="s">
        <v>120</v>
      </c>
      <c r="I212" s="153">
        <v>0</v>
      </c>
      <c r="J212" s="153" t="s">
        <v>475</v>
      </c>
      <c r="K212" s="153">
        <v>0</v>
      </c>
      <c r="L212" s="153">
        <v>0</v>
      </c>
      <c r="M212" s="153">
        <v>1</v>
      </c>
      <c r="N212" s="153">
        <v>0</v>
      </c>
      <c r="O212" s="153">
        <v>0</v>
      </c>
      <c r="P212" s="153">
        <v>1</v>
      </c>
      <c r="Q212" s="153">
        <v>0</v>
      </c>
      <c r="R212" s="153">
        <v>0</v>
      </c>
      <c r="S212" s="153">
        <v>1</v>
      </c>
      <c r="T212" s="153">
        <v>0</v>
      </c>
      <c r="U212" s="153">
        <v>0</v>
      </c>
      <c r="V212" s="153">
        <v>368</v>
      </c>
      <c r="W212" s="153"/>
      <c r="X212" s="153" t="s">
        <v>905</v>
      </c>
      <c r="Y212" s="153" t="s">
        <v>157</v>
      </c>
      <c r="Z212" s="153" t="s">
        <v>146</v>
      </c>
      <c r="AA212" s="153">
        <v>0</v>
      </c>
      <c r="AB212" s="155">
        <f t="shared" si="9"/>
        <v>0</v>
      </c>
      <c r="AC212" s="156">
        <f t="shared" si="10"/>
        <v>0</v>
      </c>
      <c r="AD212" s="156">
        <f t="shared" si="11"/>
        <v>0</v>
      </c>
    </row>
    <row r="213" spans="1:30" s="48" customFormat="1" ht="45" x14ac:dyDescent="0.25">
      <c r="A213" s="153">
        <v>203</v>
      </c>
      <c r="B213" s="153" t="s">
        <v>172</v>
      </c>
      <c r="C213" s="153" t="s">
        <v>143</v>
      </c>
      <c r="D213" s="153" t="s">
        <v>296</v>
      </c>
      <c r="E213" s="153" t="s">
        <v>159</v>
      </c>
      <c r="F213" s="154" t="s">
        <v>907</v>
      </c>
      <c r="G213" s="154" t="s">
        <v>907</v>
      </c>
      <c r="H213" s="153" t="s">
        <v>120</v>
      </c>
      <c r="I213" s="153">
        <v>0</v>
      </c>
      <c r="J213" s="153" t="s">
        <v>297</v>
      </c>
      <c r="K213" s="153">
        <v>0</v>
      </c>
      <c r="L213" s="153">
        <v>0</v>
      </c>
      <c r="M213" s="153">
        <v>1</v>
      </c>
      <c r="N213" s="153">
        <v>0</v>
      </c>
      <c r="O213" s="153">
        <v>0</v>
      </c>
      <c r="P213" s="153">
        <v>1</v>
      </c>
      <c r="Q213" s="153">
        <v>0</v>
      </c>
      <c r="R213" s="153">
        <v>0</v>
      </c>
      <c r="S213" s="153">
        <v>1</v>
      </c>
      <c r="T213" s="153">
        <v>0</v>
      </c>
      <c r="U213" s="153">
        <v>0</v>
      </c>
      <c r="V213" s="153">
        <v>40</v>
      </c>
      <c r="W213" s="153"/>
      <c r="X213" s="153" t="s">
        <v>908</v>
      </c>
      <c r="Y213" s="153" t="s">
        <v>157</v>
      </c>
      <c r="Z213" s="153" t="s">
        <v>146</v>
      </c>
      <c r="AA213" s="153">
        <v>0</v>
      </c>
      <c r="AB213" s="155">
        <f t="shared" si="9"/>
        <v>0</v>
      </c>
      <c r="AC213" s="156">
        <f t="shared" si="10"/>
        <v>0</v>
      </c>
      <c r="AD213" s="156">
        <f t="shared" si="11"/>
        <v>0</v>
      </c>
    </row>
    <row r="214" spans="1:30" s="48" customFormat="1" ht="45" x14ac:dyDescent="0.25">
      <c r="A214" s="153">
        <v>204</v>
      </c>
      <c r="B214" s="153" t="s">
        <v>171</v>
      </c>
      <c r="C214" s="153" t="s">
        <v>143</v>
      </c>
      <c r="D214" s="153" t="s">
        <v>615</v>
      </c>
      <c r="E214" s="153" t="s">
        <v>159</v>
      </c>
      <c r="F214" s="154" t="s">
        <v>909</v>
      </c>
      <c r="G214" s="154" t="s">
        <v>910</v>
      </c>
      <c r="H214" s="153" t="s">
        <v>120</v>
      </c>
      <c r="I214" s="153">
        <v>1.59999999997672</v>
      </c>
      <c r="J214" s="153" t="s">
        <v>618</v>
      </c>
      <c r="K214" s="153">
        <v>0</v>
      </c>
      <c r="L214" s="153">
        <v>0</v>
      </c>
      <c r="M214" s="153">
        <v>1</v>
      </c>
      <c r="N214" s="153">
        <v>0</v>
      </c>
      <c r="O214" s="153">
        <v>0</v>
      </c>
      <c r="P214" s="153">
        <v>1</v>
      </c>
      <c r="Q214" s="153">
        <v>0</v>
      </c>
      <c r="R214" s="153">
        <v>0</v>
      </c>
      <c r="S214" s="153">
        <v>1</v>
      </c>
      <c r="T214" s="153">
        <v>0</v>
      </c>
      <c r="U214" s="153">
        <v>0</v>
      </c>
      <c r="V214" s="153">
        <v>404</v>
      </c>
      <c r="W214" s="153"/>
      <c r="X214" s="153" t="s">
        <v>911</v>
      </c>
      <c r="Y214" s="153" t="s">
        <v>144</v>
      </c>
      <c r="Z214" s="153" t="s">
        <v>158</v>
      </c>
      <c r="AA214" s="153">
        <v>0</v>
      </c>
      <c r="AB214" s="155">
        <f t="shared" si="9"/>
        <v>0</v>
      </c>
      <c r="AC214" s="156">
        <f t="shared" si="10"/>
        <v>0</v>
      </c>
      <c r="AD214" s="156">
        <f t="shared" si="11"/>
        <v>646.39999999059489</v>
      </c>
    </row>
    <row r="215" spans="1:30" s="48" customFormat="1" ht="45" x14ac:dyDescent="0.25">
      <c r="A215" s="153">
        <v>205</v>
      </c>
      <c r="B215" s="153" t="s">
        <v>174</v>
      </c>
      <c r="C215" s="153" t="s">
        <v>143</v>
      </c>
      <c r="D215" s="153" t="s">
        <v>912</v>
      </c>
      <c r="E215" s="153" t="s">
        <v>159</v>
      </c>
      <c r="F215" s="154" t="s">
        <v>913</v>
      </c>
      <c r="G215" s="154" t="s">
        <v>914</v>
      </c>
      <c r="H215" s="153" t="s">
        <v>120</v>
      </c>
      <c r="I215" s="153">
        <v>0.90000000013969805</v>
      </c>
      <c r="J215" s="153" t="s">
        <v>915</v>
      </c>
      <c r="K215" s="153">
        <v>0</v>
      </c>
      <c r="L215" s="153">
        <v>0</v>
      </c>
      <c r="M215" s="153">
        <v>1</v>
      </c>
      <c r="N215" s="153">
        <v>0</v>
      </c>
      <c r="O215" s="153">
        <v>0</v>
      </c>
      <c r="P215" s="153">
        <v>1</v>
      </c>
      <c r="Q215" s="153">
        <v>0</v>
      </c>
      <c r="R215" s="153">
        <v>0</v>
      </c>
      <c r="S215" s="153">
        <v>1</v>
      </c>
      <c r="T215" s="153">
        <v>0</v>
      </c>
      <c r="U215" s="153">
        <v>0</v>
      </c>
      <c r="V215" s="153">
        <v>612</v>
      </c>
      <c r="W215" s="153"/>
      <c r="X215" s="153" t="s">
        <v>916</v>
      </c>
      <c r="Y215" s="153" t="s">
        <v>157</v>
      </c>
      <c r="Z215" s="153" t="s">
        <v>146</v>
      </c>
      <c r="AA215" s="153">
        <v>0</v>
      </c>
      <c r="AB215" s="155">
        <f t="shared" si="9"/>
        <v>0</v>
      </c>
      <c r="AC215" s="156">
        <f t="shared" si="10"/>
        <v>0</v>
      </c>
      <c r="AD215" s="156">
        <f t="shared" si="11"/>
        <v>550.80000008549518</v>
      </c>
    </row>
    <row r="216" spans="1:30" s="48" customFormat="1" ht="45" x14ac:dyDescent="0.25">
      <c r="A216" s="153">
        <v>206</v>
      </c>
      <c r="B216" s="153" t="s">
        <v>174</v>
      </c>
      <c r="C216" s="153" t="s">
        <v>143</v>
      </c>
      <c r="D216" s="153" t="s">
        <v>917</v>
      </c>
      <c r="E216" s="153" t="s">
        <v>159</v>
      </c>
      <c r="F216" s="154" t="s">
        <v>918</v>
      </c>
      <c r="G216" s="154" t="s">
        <v>918</v>
      </c>
      <c r="H216" s="153" t="s">
        <v>120</v>
      </c>
      <c r="I216" s="153">
        <v>0</v>
      </c>
      <c r="J216" s="153" t="s">
        <v>919</v>
      </c>
      <c r="K216" s="153">
        <v>0</v>
      </c>
      <c r="L216" s="153">
        <v>0</v>
      </c>
      <c r="M216" s="153">
        <v>1</v>
      </c>
      <c r="N216" s="153">
        <v>0</v>
      </c>
      <c r="O216" s="153">
        <v>0</v>
      </c>
      <c r="P216" s="153">
        <v>1</v>
      </c>
      <c r="Q216" s="153">
        <v>0</v>
      </c>
      <c r="R216" s="153">
        <v>0</v>
      </c>
      <c r="S216" s="153">
        <v>1</v>
      </c>
      <c r="T216" s="153">
        <v>0</v>
      </c>
      <c r="U216" s="153">
        <v>0</v>
      </c>
      <c r="V216" s="153">
        <v>381</v>
      </c>
      <c r="W216" s="153"/>
      <c r="X216" s="153" t="s">
        <v>920</v>
      </c>
      <c r="Y216" s="153" t="s">
        <v>157</v>
      </c>
      <c r="Z216" s="153" t="s">
        <v>146</v>
      </c>
      <c r="AA216" s="153">
        <v>0</v>
      </c>
      <c r="AB216" s="155">
        <f t="shared" si="9"/>
        <v>0</v>
      </c>
      <c r="AC216" s="156">
        <f t="shared" si="10"/>
        <v>0</v>
      </c>
      <c r="AD216" s="156">
        <f t="shared" si="11"/>
        <v>0</v>
      </c>
    </row>
    <row r="217" spans="1:30" s="48" customFormat="1" ht="45" x14ac:dyDescent="0.25">
      <c r="A217" s="153">
        <v>207</v>
      </c>
      <c r="B217" s="153" t="s">
        <v>174</v>
      </c>
      <c r="C217" s="153" t="s">
        <v>143</v>
      </c>
      <c r="D217" s="153" t="s">
        <v>244</v>
      </c>
      <c r="E217" s="153" t="s">
        <v>159</v>
      </c>
      <c r="F217" s="154" t="s">
        <v>921</v>
      </c>
      <c r="G217" s="154" t="s">
        <v>921</v>
      </c>
      <c r="H217" s="153" t="s">
        <v>120</v>
      </c>
      <c r="I217" s="153">
        <v>0</v>
      </c>
      <c r="J217" s="153" t="s">
        <v>922</v>
      </c>
      <c r="K217" s="153">
        <v>0</v>
      </c>
      <c r="L217" s="153">
        <v>0</v>
      </c>
      <c r="M217" s="153">
        <v>1</v>
      </c>
      <c r="N217" s="153">
        <v>0</v>
      </c>
      <c r="O217" s="153">
        <v>0</v>
      </c>
      <c r="P217" s="153">
        <v>1</v>
      </c>
      <c r="Q217" s="153">
        <v>0</v>
      </c>
      <c r="R217" s="153">
        <v>0</v>
      </c>
      <c r="S217" s="153">
        <v>1</v>
      </c>
      <c r="T217" s="153">
        <v>0</v>
      </c>
      <c r="U217" s="153">
        <v>0</v>
      </c>
      <c r="V217" s="153">
        <v>384</v>
      </c>
      <c r="W217" s="153"/>
      <c r="X217" s="153" t="s">
        <v>923</v>
      </c>
      <c r="Y217" s="153" t="s">
        <v>157</v>
      </c>
      <c r="Z217" s="153" t="s">
        <v>146</v>
      </c>
      <c r="AA217" s="153">
        <v>0</v>
      </c>
      <c r="AB217" s="155">
        <f t="shared" si="9"/>
        <v>0</v>
      </c>
      <c r="AC217" s="156">
        <f t="shared" si="10"/>
        <v>0</v>
      </c>
      <c r="AD217" s="156">
        <f t="shared" si="11"/>
        <v>0</v>
      </c>
    </row>
    <row r="218" spans="1:30" s="48" customFormat="1" ht="45" x14ac:dyDescent="0.25">
      <c r="A218" s="153">
        <v>208</v>
      </c>
      <c r="B218" s="153" t="s">
        <v>192</v>
      </c>
      <c r="C218" s="153" t="s">
        <v>143</v>
      </c>
      <c r="D218" s="153" t="s">
        <v>877</v>
      </c>
      <c r="E218" s="153" t="s">
        <v>147</v>
      </c>
      <c r="F218" s="154" t="s">
        <v>924</v>
      </c>
      <c r="G218" s="154" t="s">
        <v>924</v>
      </c>
      <c r="H218" s="153" t="s">
        <v>120</v>
      </c>
      <c r="I218" s="153">
        <v>0</v>
      </c>
      <c r="J218" s="153" t="s">
        <v>879</v>
      </c>
      <c r="K218" s="153">
        <v>0</v>
      </c>
      <c r="L218" s="153">
        <v>0</v>
      </c>
      <c r="M218" s="153">
        <v>3</v>
      </c>
      <c r="N218" s="153">
        <v>0</v>
      </c>
      <c r="O218" s="153">
        <v>1</v>
      </c>
      <c r="P218" s="153">
        <v>2</v>
      </c>
      <c r="Q218" s="153">
        <v>0</v>
      </c>
      <c r="R218" s="153">
        <v>0</v>
      </c>
      <c r="S218" s="153">
        <v>3</v>
      </c>
      <c r="T218" s="153">
        <v>0</v>
      </c>
      <c r="U218" s="153">
        <v>0</v>
      </c>
      <c r="V218" s="153">
        <v>3032</v>
      </c>
      <c r="W218" s="153"/>
      <c r="X218" s="153" t="s">
        <v>925</v>
      </c>
      <c r="Y218" s="153" t="s">
        <v>157</v>
      </c>
      <c r="Z218" s="153" t="s">
        <v>146</v>
      </c>
      <c r="AA218" s="153">
        <v>0</v>
      </c>
      <c r="AB218" s="155">
        <f t="shared" si="9"/>
        <v>0</v>
      </c>
      <c r="AC218" s="156">
        <f t="shared" si="10"/>
        <v>0</v>
      </c>
      <c r="AD218" s="156">
        <f t="shared" si="11"/>
        <v>0</v>
      </c>
    </row>
    <row r="219" spans="1:30" s="48" customFormat="1" ht="45" x14ac:dyDescent="0.25">
      <c r="A219" s="153">
        <v>209</v>
      </c>
      <c r="B219" s="153" t="s">
        <v>171</v>
      </c>
      <c r="C219" s="153" t="s">
        <v>143</v>
      </c>
      <c r="D219" s="153" t="s">
        <v>521</v>
      </c>
      <c r="E219" s="153" t="s">
        <v>159</v>
      </c>
      <c r="F219" s="154" t="s">
        <v>926</v>
      </c>
      <c r="G219" s="154" t="s">
        <v>926</v>
      </c>
      <c r="H219" s="153" t="s">
        <v>120</v>
      </c>
      <c r="I219" s="153">
        <v>0</v>
      </c>
      <c r="J219" s="153" t="s">
        <v>246</v>
      </c>
      <c r="K219" s="153">
        <v>0</v>
      </c>
      <c r="L219" s="153">
        <v>0</v>
      </c>
      <c r="M219" s="153">
        <v>8</v>
      </c>
      <c r="N219" s="153">
        <v>0</v>
      </c>
      <c r="O219" s="153">
        <v>0</v>
      </c>
      <c r="P219" s="153">
        <v>8</v>
      </c>
      <c r="Q219" s="153">
        <v>0</v>
      </c>
      <c r="R219" s="153">
        <v>0</v>
      </c>
      <c r="S219" s="153">
        <v>8</v>
      </c>
      <c r="T219" s="153">
        <v>0</v>
      </c>
      <c r="U219" s="153">
        <v>0</v>
      </c>
      <c r="V219" s="153">
        <v>580</v>
      </c>
      <c r="W219" s="153"/>
      <c r="X219" s="153" t="s">
        <v>927</v>
      </c>
      <c r="Y219" s="153" t="s">
        <v>157</v>
      </c>
      <c r="Z219" s="153" t="s">
        <v>146</v>
      </c>
      <c r="AA219" s="153">
        <v>0</v>
      </c>
      <c r="AB219" s="155">
        <f t="shared" si="9"/>
        <v>0</v>
      </c>
      <c r="AC219" s="156">
        <f t="shared" si="10"/>
        <v>0</v>
      </c>
      <c r="AD219" s="156">
        <f t="shared" si="11"/>
        <v>0</v>
      </c>
    </row>
    <row r="220" spans="1:30" s="48" customFormat="1" ht="45" x14ac:dyDescent="0.25">
      <c r="A220" s="153">
        <v>210</v>
      </c>
      <c r="B220" s="153" t="s">
        <v>174</v>
      </c>
      <c r="C220" s="153" t="s">
        <v>143</v>
      </c>
      <c r="D220" s="153" t="s">
        <v>928</v>
      </c>
      <c r="E220" s="153" t="s">
        <v>159</v>
      </c>
      <c r="F220" s="154" t="s">
        <v>929</v>
      </c>
      <c r="G220" s="154" t="s">
        <v>929</v>
      </c>
      <c r="H220" s="153" t="s">
        <v>120</v>
      </c>
      <c r="I220" s="153">
        <v>0</v>
      </c>
      <c r="J220" s="153" t="s">
        <v>255</v>
      </c>
      <c r="K220" s="153">
        <v>0</v>
      </c>
      <c r="L220" s="153">
        <v>0</v>
      </c>
      <c r="M220" s="153">
        <v>1</v>
      </c>
      <c r="N220" s="153">
        <v>0</v>
      </c>
      <c r="O220" s="153">
        <v>0</v>
      </c>
      <c r="P220" s="153">
        <v>1</v>
      </c>
      <c r="Q220" s="153">
        <v>0</v>
      </c>
      <c r="R220" s="153">
        <v>0</v>
      </c>
      <c r="S220" s="153">
        <v>1</v>
      </c>
      <c r="T220" s="153">
        <v>0</v>
      </c>
      <c r="U220" s="153">
        <v>0</v>
      </c>
      <c r="V220" s="153">
        <v>380</v>
      </c>
      <c r="W220" s="153"/>
      <c r="X220" s="153" t="s">
        <v>930</v>
      </c>
      <c r="Y220" s="153" t="s">
        <v>157</v>
      </c>
      <c r="Z220" s="153" t="s">
        <v>146</v>
      </c>
      <c r="AA220" s="153">
        <v>0</v>
      </c>
      <c r="AB220" s="155">
        <f t="shared" si="9"/>
        <v>0</v>
      </c>
      <c r="AC220" s="156">
        <f t="shared" si="10"/>
        <v>0</v>
      </c>
      <c r="AD220" s="156">
        <f t="shared" si="11"/>
        <v>0</v>
      </c>
    </row>
    <row r="221" spans="1:30" s="48" customFormat="1" ht="45" x14ac:dyDescent="0.25">
      <c r="A221" s="153">
        <v>211</v>
      </c>
      <c r="B221" s="153" t="s">
        <v>174</v>
      </c>
      <c r="C221" s="153" t="s">
        <v>143</v>
      </c>
      <c r="D221" s="153" t="s">
        <v>931</v>
      </c>
      <c r="E221" s="153" t="s">
        <v>159</v>
      </c>
      <c r="F221" s="154" t="s">
        <v>932</v>
      </c>
      <c r="G221" s="154" t="s">
        <v>933</v>
      </c>
      <c r="H221" s="153" t="s">
        <v>120</v>
      </c>
      <c r="I221" s="153">
        <v>0.116666666697711</v>
      </c>
      <c r="J221" s="153" t="s">
        <v>934</v>
      </c>
      <c r="K221" s="153">
        <v>0</v>
      </c>
      <c r="L221" s="153">
        <v>0</v>
      </c>
      <c r="M221" s="153">
        <v>1</v>
      </c>
      <c r="N221" s="153">
        <v>0</v>
      </c>
      <c r="O221" s="153">
        <v>0</v>
      </c>
      <c r="P221" s="153">
        <v>1</v>
      </c>
      <c r="Q221" s="153">
        <v>0</v>
      </c>
      <c r="R221" s="153">
        <v>0</v>
      </c>
      <c r="S221" s="153">
        <v>1</v>
      </c>
      <c r="T221" s="153">
        <v>0</v>
      </c>
      <c r="U221" s="153">
        <v>0</v>
      </c>
      <c r="V221" s="153">
        <v>1490</v>
      </c>
      <c r="W221" s="153"/>
      <c r="X221" s="153" t="s">
        <v>935</v>
      </c>
      <c r="Y221" s="153" t="s">
        <v>157</v>
      </c>
      <c r="Z221" s="153" t="s">
        <v>146</v>
      </c>
      <c r="AA221" s="153">
        <v>0</v>
      </c>
      <c r="AB221" s="155">
        <f t="shared" si="9"/>
        <v>0</v>
      </c>
      <c r="AC221" s="156">
        <f t="shared" si="10"/>
        <v>0</v>
      </c>
      <c r="AD221" s="156">
        <f t="shared" si="11"/>
        <v>173.83333337958939</v>
      </c>
    </row>
    <row r="222" spans="1:30" s="48" customFormat="1" ht="60" x14ac:dyDescent="0.25">
      <c r="A222" s="153">
        <v>212</v>
      </c>
      <c r="B222" s="153" t="s">
        <v>174</v>
      </c>
      <c r="C222" s="153" t="s">
        <v>143</v>
      </c>
      <c r="D222" s="153" t="s">
        <v>936</v>
      </c>
      <c r="E222" s="153" t="s">
        <v>159</v>
      </c>
      <c r="F222" s="154" t="s">
        <v>933</v>
      </c>
      <c r="G222" s="154" t="s">
        <v>933</v>
      </c>
      <c r="H222" s="153" t="s">
        <v>120</v>
      </c>
      <c r="I222" s="153">
        <v>0</v>
      </c>
      <c r="J222" s="153" t="s">
        <v>937</v>
      </c>
      <c r="K222" s="153">
        <v>0</v>
      </c>
      <c r="L222" s="153">
        <v>0</v>
      </c>
      <c r="M222" s="153">
        <v>1</v>
      </c>
      <c r="N222" s="153">
        <v>0</v>
      </c>
      <c r="O222" s="153">
        <v>0</v>
      </c>
      <c r="P222" s="153">
        <v>1</v>
      </c>
      <c r="Q222" s="153">
        <v>0</v>
      </c>
      <c r="R222" s="153">
        <v>0</v>
      </c>
      <c r="S222" s="153">
        <v>1</v>
      </c>
      <c r="T222" s="153">
        <v>0</v>
      </c>
      <c r="U222" s="153">
        <v>0</v>
      </c>
      <c r="V222" s="153">
        <v>170</v>
      </c>
      <c r="W222" s="153"/>
      <c r="X222" s="153" t="s">
        <v>938</v>
      </c>
      <c r="Y222" s="153" t="s">
        <v>157</v>
      </c>
      <c r="Z222" s="153" t="s">
        <v>146</v>
      </c>
      <c r="AA222" s="153">
        <v>0</v>
      </c>
      <c r="AB222" s="155">
        <f t="shared" si="9"/>
        <v>0</v>
      </c>
      <c r="AC222" s="156">
        <f t="shared" si="10"/>
        <v>0</v>
      </c>
      <c r="AD222" s="156">
        <f t="shared" si="11"/>
        <v>0</v>
      </c>
    </row>
    <row r="223" spans="1:30" s="48" customFormat="1" ht="60" x14ac:dyDescent="0.25">
      <c r="A223" s="153">
        <v>213</v>
      </c>
      <c r="B223" s="153" t="s">
        <v>174</v>
      </c>
      <c r="C223" s="153" t="s">
        <v>143</v>
      </c>
      <c r="D223" s="153" t="s">
        <v>891</v>
      </c>
      <c r="E223" s="153" t="s">
        <v>159</v>
      </c>
      <c r="F223" s="154" t="s">
        <v>939</v>
      </c>
      <c r="G223" s="154" t="s">
        <v>939</v>
      </c>
      <c r="H223" s="153" t="s">
        <v>120</v>
      </c>
      <c r="I223" s="153">
        <v>0</v>
      </c>
      <c r="J223" s="153" t="s">
        <v>894</v>
      </c>
      <c r="K223" s="153">
        <v>0</v>
      </c>
      <c r="L223" s="153">
        <v>0</v>
      </c>
      <c r="M223" s="153">
        <v>1</v>
      </c>
      <c r="N223" s="153">
        <v>0</v>
      </c>
      <c r="O223" s="153">
        <v>0</v>
      </c>
      <c r="P223" s="153">
        <v>1</v>
      </c>
      <c r="Q223" s="153">
        <v>0</v>
      </c>
      <c r="R223" s="153">
        <v>0</v>
      </c>
      <c r="S223" s="153">
        <v>1</v>
      </c>
      <c r="T223" s="153">
        <v>0</v>
      </c>
      <c r="U223" s="153">
        <v>0</v>
      </c>
      <c r="V223" s="153">
        <v>200</v>
      </c>
      <c r="W223" s="153"/>
      <c r="X223" s="153" t="s">
        <v>940</v>
      </c>
      <c r="Y223" s="153" t="s">
        <v>157</v>
      </c>
      <c r="Z223" s="153" t="s">
        <v>146</v>
      </c>
      <c r="AA223" s="153">
        <v>0</v>
      </c>
      <c r="AB223" s="155">
        <f t="shared" si="9"/>
        <v>0</v>
      </c>
      <c r="AC223" s="156">
        <f t="shared" si="10"/>
        <v>0</v>
      </c>
      <c r="AD223" s="156">
        <f t="shared" si="11"/>
        <v>0</v>
      </c>
    </row>
    <row r="224" spans="1:30" s="48" customFormat="1" ht="60" x14ac:dyDescent="0.25">
      <c r="A224" s="153">
        <v>214</v>
      </c>
      <c r="B224" s="153" t="s">
        <v>172</v>
      </c>
      <c r="C224" s="153" t="s">
        <v>143</v>
      </c>
      <c r="D224" s="153" t="s">
        <v>941</v>
      </c>
      <c r="E224" s="153" t="s">
        <v>159</v>
      </c>
      <c r="F224" s="154" t="s">
        <v>942</v>
      </c>
      <c r="G224" s="154" t="s">
        <v>943</v>
      </c>
      <c r="H224" s="153" t="s">
        <v>120</v>
      </c>
      <c r="I224" s="153">
        <v>3.3333333441987599E-2</v>
      </c>
      <c r="J224" s="153" t="s">
        <v>944</v>
      </c>
      <c r="K224" s="153">
        <v>0</v>
      </c>
      <c r="L224" s="153">
        <v>0</v>
      </c>
      <c r="M224" s="153">
        <v>1</v>
      </c>
      <c r="N224" s="153">
        <v>0</v>
      </c>
      <c r="O224" s="153">
        <v>0</v>
      </c>
      <c r="P224" s="153">
        <v>1</v>
      </c>
      <c r="Q224" s="153">
        <v>0</v>
      </c>
      <c r="R224" s="153">
        <v>0</v>
      </c>
      <c r="S224" s="153">
        <v>1</v>
      </c>
      <c r="T224" s="153">
        <v>0</v>
      </c>
      <c r="U224" s="153">
        <v>0</v>
      </c>
      <c r="V224" s="153">
        <v>40</v>
      </c>
      <c r="W224" s="153"/>
      <c r="X224" s="153" t="s">
        <v>945</v>
      </c>
      <c r="Y224" s="153" t="s">
        <v>157</v>
      </c>
      <c r="Z224" s="153" t="s">
        <v>146</v>
      </c>
      <c r="AA224" s="153">
        <v>0</v>
      </c>
      <c r="AB224" s="155">
        <f t="shared" si="9"/>
        <v>0</v>
      </c>
      <c r="AC224" s="156">
        <f t="shared" si="10"/>
        <v>0</v>
      </c>
      <c r="AD224" s="156">
        <f t="shared" si="11"/>
        <v>1.333333337679504</v>
      </c>
    </row>
    <row r="225" spans="1:30" s="48" customFormat="1" ht="45" x14ac:dyDescent="0.25">
      <c r="A225" s="153">
        <v>215</v>
      </c>
      <c r="B225" s="153" t="s">
        <v>174</v>
      </c>
      <c r="C225" s="153" t="s">
        <v>243</v>
      </c>
      <c r="D225" s="153" t="s">
        <v>946</v>
      </c>
      <c r="E225" s="153" t="s">
        <v>147</v>
      </c>
      <c r="F225" s="154" t="s">
        <v>947</v>
      </c>
      <c r="G225" s="154" t="s">
        <v>948</v>
      </c>
      <c r="H225" s="153" t="s">
        <v>120</v>
      </c>
      <c r="I225" s="153">
        <v>0.116666666697711</v>
      </c>
      <c r="J225" s="153" t="s">
        <v>949</v>
      </c>
      <c r="K225" s="153">
        <v>0</v>
      </c>
      <c r="L225" s="153">
        <v>0</v>
      </c>
      <c r="M225" s="153">
        <v>1</v>
      </c>
      <c r="N225" s="153">
        <v>0</v>
      </c>
      <c r="O225" s="153">
        <v>0</v>
      </c>
      <c r="P225" s="153">
        <v>1</v>
      </c>
      <c r="Q225" s="153">
        <v>0</v>
      </c>
      <c r="R225" s="153">
        <v>0</v>
      </c>
      <c r="S225" s="153">
        <v>1</v>
      </c>
      <c r="T225" s="153">
        <v>0</v>
      </c>
      <c r="U225" s="153">
        <v>0</v>
      </c>
      <c r="V225" s="153">
        <v>1866</v>
      </c>
      <c r="W225" s="153"/>
      <c r="X225" s="153" t="s">
        <v>950</v>
      </c>
      <c r="Y225" s="153" t="s">
        <v>379</v>
      </c>
      <c r="Z225" s="153" t="s">
        <v>153</v>
      </c>
      <c r="AA225" s="153">
        <v>1</v>
      </c>
      <c r="AB225" s="155">
        <f t="shared" si="9"/>
        <v>0.116666666697711</v>
      </c>
      <c r="AC225" s="156">
        <f t="shared" si="10"/>
        <v>1</v>
      </c>
      <c r="AD225" s="156">
        <f t="shared" si="11"/>
        <v>217.70000005792872</v>
      </c>
    </row>
    <row r="226" spans="1:30" s="48" customFormat="1" ht="105" x14ac:dyDescent="0.25">
      <c r="A226" s="153">
        <v>216</v>
      </c>
      <c r="B226" s="153" t="s">
        <v>192</v>
      </c>
      <c r="C226" s="153" t="s">
        <v>143</v>
      </c>
      <c r="D226" s="153" t="s">
        <v>951</v>
      </c>
      <c r="E226" s="153" t="s">
        <v>149</v>
      </c>
      <c r="F226" s="154" t="s">
        <v>952</v>
      </c>
      <c r="G226" s="154" t="s">
        <v>952</v>
      </c>
      <c r="H226" s="153" t="s">
        <v>120</v>
      </c>
      <c r="I226" s="153">
        <v>0</v>
      </c>
      <c r="J226" s="153" t="s">
        <v>951</v>
      </c>
      <c r="K226" s="153">
        <v>0</v>
      </c>
      <c r="L226" s="153">
        <v>0</v>
      </c>
      <c r="M226" s="153">
        <v>9</v>
      </c>
      <c r="N226" s="153">
        <v>0</v>
      </c>
      <c r="O226" s="153">
        <v>0</v>
      </c>
      <c r="P226" s="153">
        <v>9</v>
      </c>
      <c r="Q226" s="153">
        <v>0</v>
      </c>
      <c r="R226" s="153">
        <v>0</v>
      </c>
      <c r="S226" s="153">
        <v>8</v>
      </c>
      <c r="T226" s="153">
        <v>1</v>
      </c>
      <c r="U226" s="153">
        <v>0</v>
      </c>
      <c r="V226" s="153">
        <v>5000</v>
      </c>
      <c r="W226" s="153"/>
      <c r="X226" s="153" t="s">
        <v>953</v>
      </c>
      <c r="Y226" s="153" t="s">
        <v>145</v>
      </c>
      <c r="Z226" s="153" t="s">
        <v>146</v>
      </c>
      <c r="AA226" s="153">
        <v>0</v>
      </c>
      <c r="AB226" s="155">
        <f t="shared" si="9"/>
        <v>0</v>
      </c>
      <c r="AC226" s="156">
        <f t="shared" si="10"/>
        <v>0</v>
      </c>
      <c r="AD226" s="156">
        <f t="shared" si="11"/>
        <v>0</v>
      </c>
    </row>
    <row r="227" spans="1:30" s="48" customFormat="1" ht="45" x14ac:dyDescent="0.25">
      <c r="A227" s="153">
        <v>217</v>
      </c>
      <c r="B227" s="153" t="s">
        <v>174</v>
      </c>
      <c r="C227" s="153" t="s">
        <v>143</v>
      </c>
      <c r="D227" s="153" t="s">
        <v>954</v>
      </c>
      <c r="E227" s="153" t="s">
        <v>159</v>
      </c>
      <c r="F227" s="154" t="s">
        <v>955</v>
      </c>
      <c r="G227" s="154" t="s">
        <v>956</v>
      </c>
      <c r="H227" s="153" t="s">
        <v>120</v>
      </c>
      <c r="I227" s="153">
        <v>1.6166666666977101</v>
      </c>
      <c r="J227" s="153" t="s">
        <v>957</v>
      </c>
      <c r="K227" s="153">
        <v>0</v>
      </c>
      <c r="L227" s="153">
        <v>0</v>
      </c>
      <c r="M227" s="153">
        <v>1</v>
      </c>
      <c r="N227" s="153">
        <v>0</v>
      </c>
      <c r="O227" s="153">
        <v>0</v>
      </c>
      <c r="P227" s="153">
        <v>1</v>
      </c>
      <c r="Q227" s="153">
        <v>0</v>
      </c>
      <c r="R227" s="153">
        <v>0</v>
      </c>
      <c r="S227" s="153">
        <v>1</v>
      </c>
      <c r="T227" s="153">
        <v>0</v>
      </c>
      <c r="U227" s="153">
        <v>0</v>
      </c>
      <c r="V227" s="153">
        <v>820</v>
      </c>
      <c r="W227" s="153"/>
      <c r="X227" s="153" t="s">
        <v>958</v>
      </c>
      <c r="Y227" s="153" t="s">
        <v>152</v>
      </c>
      <c r="Z227" s="153" t="s">
        <v>146</v>
      </c>
      <c r="AA227" s="153">
        <v>0</v>
      </c>
      <c r="AB227" s="155">
        <f t="shared" si="9"/>
        <v>0</v>
      </c>
      <c r="AC227" s="156">
        <f t="shared" si="10"/>
        <v>0</v>
      </c>
      <c r="AD227" s="156">
        <f t="shared" si="11"/>
        <v>1325.6666666921224</v>
      </c>
    </row>
    <row r="228" spans="1:30" s="48" customFormat="1" ht="45" x14ac:dyDescent="0.25">
      <c r="A228" s="153">
        <v>218</v>
      </c>
      <c r="B228" s="153" t="s">
        <v>173</v>
      </c>
      <c r="C228" s="153" t="s">
        <v>143</v>
      </c>
      <c r="D228" s="153" t="s">
        <v>589</v>
      </c>
      <c r="E228" s="153" t="s">
        <v>159</v>
      </c>
      <c r="F228" s="154" t="s">
        <v>959</v>
      </c>
      <c r="G228" s="154" t="s">
        <v>960</v>
      </c>
      <c r="H228" s="153" t="s">
        <v>119</v>
      </c>
      <c r="I228" s="153">
        <v>0.93333333323244005</v>
      </c>
      <c r="J228" s="153" t="s">
        <v>592</v>
      </c>
      <c r="K228" s="153">
        <v>0</v>
      </c>
      <c r="L228" s="153">
        <v>0</v>
      </c>
      <c r="M228" s="153">
        <v>1</v>
      </c>
      <c r="N228" s="153">
        <v>0</v>
      </c>
      <c r="O228" s="153">
        <v>0</v>
      </c>
      <c r="P228" s="153">
        <v>1</v>
      </c>
      <c r="Q228" s="153">
        <v>0</v>
      </c>
      <c r="R228" s="153">
        <v>0</v>
      </c>
      <c r="S228" s="153">
        <v>1</v>
      </c>
      <c r="T228" s="153">
        <v>0</v>
      </c>
      <c r="U228" s="153">
        <v>0</v>
      </c>
      <c r="V228" s="153">
        <v>320</v>
      </c>
      <c r="W228" s="153"/>
      <c r="X228" s="153"/>
      <c r="Y228" s="153"/>
      <c r="Z228" s="153"/>
      <c r="AA228" s="153">
        <v>1</v>
      </c>
      <c r="AB228" s="155">
        <f t="shared" si="9"/>
        <v>0.93333333323244005</v>
      </c>
      <c r="AC228" s="156">
        <f t="shared" si="10"/>
        <v>1</v>
      </c>
      <c r="AD228" s="156">
        <f t="shared" si="11"/>
        <v>298.66666663438082</v>
      </c>
    </row>
    <row r="229" spans="1:30" s="48" customFormat="1" ht="105" x14ac:dyDescent="0.25">
      <c r="A229" s="153">
        <v>219</v>
      </c>
      <c r="B229" s="153" t="s">
        <v>192</v>
      </c>
      <c r="C229" s="153" t="s">
        <v>143</v>
      </c>
      <c r="D229" s="153" t="s">
        <v>961</v>
      </c>
      <c r="E229" s="153" t="s">
        <v>149</v>
      </c>
      <c r="F229" s="154" t="s">
        <v>962</v>
      </c>
      <c r="G229" s="154" t="s">
        <v>962</v>
      </c>
      <c r="H229" s="153" t="s">
        <v>120</v>
      </c>
      <c r="I229" s="153">
        <v>0</v>
      </c>
      <c r="J229" s="153" t="s">
        <v>963</v>
      </c>
      <c r="K229" s="153">
        <v>0</v>
      </c>
      <c r="L229" s="153">
        <v>0</v>
      </c>
      <c r="M229" s="153">
        <v>9</v>
      </c>
      <c r="N229" s="153">
        <v>0</v>
      </c>
      <c r="O229" s="153">
        <v>0</v>
      </c>
      <c r="P229" s="153">
        <v>9</v>
      </c>
      <c r="Q229" s="153">
        <v>0</v>
      </c>
      <c r="R229" s="153">
        <v>0</v>
      </c>
      <c r="S229" s="153">
        <v>8</v>
      </c>
      <c r="T229" s="153">
        <v>1</v>
      </c>
      <c r="U229" s="153">
        <v>0</v>
      </c>
      <c r="V229" s="153">
        <v>5500</v>
      </c>
      <c r="W229" s="153"/>
      <c r="X229" s="153" t="s">
        <v>964</v>
      </c>
      <c r="Y229" s="153" t="s">
        <v>145</v>
      </c>
      <c r="Z229" s="153" t="s">
        <v>146</v>
      </c>
      <c r="AA229" s="153">
        <v>0</v>
      </c>
      <c r="AB229" s="155">
        <f t="shared" si="9"/>
        <v>0</v>
      </c>
      <c r="AC229" s="156">
        <f t="shared" si="10"/>
        <v>0</v>
      </c>
      <c r="AD229" s="156">
        <f t="shared" si="11"/>
        <v>0</v>
      </c>
    </row>
    <row r="230" spans="1:30" s="48" customFormat="1" ht="45" x14ac:dyDescent="0.25">
      <c r="A230" s="153">
        <v>220</v>
      </c>
      <c r="B230" s="153" t="s">
        <v>173</v>
      </c>
      <c r="C230" s="153" t="s">
        <v>143</v>
      </c>
      <c r="D230" s="153" t="s">
        <v>302</v>
      </c>
      <c r="E230" s="153" t="s">
        <v>159</v>
      </c>
      <c r="F230" s="154" t="s">
        <v>965</v>
      </c>
      <c r="G230" s="154" t="s">
        <v>966</v>
      </c>
      <c r="H230" s="153" t="s">
        <v>119</v>
      </c>
      <c r="I230" s="153">
        <v>1.59999999997672</v>
      </c>
      <c r="J230" s="153" t="s">
        <v>303</v>
      </c>
      <c r="K230" s="153">
        <v>0</v>
      </c>
      <c r="L230" s="153">
        <v>0</v>
      </c>
      <c r="M230" s="153">
        <v>1</v>
      </c>
      <c r="N230" s="153">
        <v>0</v>
      </c>
      <c r="O230" s="153">
        <v>0</v>
      </c>
      <c r="P230" s="153">
        <v>1</v>
      </c>
      <c r="Q230" s="153">
        <v>0</v>
      </c>
      <c r="R230" s="153">
        <v>0</v>
      </c>
      <c r="S230" s="153">
        <v>1</v>
      </c>
      <c r="T230" s="153">
        <v>0</v>
      </c>
      <c r="U230" s="153">
        <v>0</v>
      </c>
      <c r="V230" s="153">
        <v>500</v>
      </c>
      <c r="W230" s="153"/>
      <c r="X230" s="153"/>
      <c r="Y230" s="153"/>
      <c r="Z230" s="153"/>
      <c r="AA230" s="153">
        <v>1</v>
      </c>
      <c r="AB230" s="155">
        <f t="shared" si="9"/>
        <v>1.59999999997672</v>
      </c>
      <c r="AC230" s="156">
        <f t="shared" si="10"/>
        <v>1</v>
      </c>
      <c r="AD230" s="156">
        <f t="shared" si="11"/>
        <v>799.99999998836006</v>
      </c>
    </row>
    <row r="231" spans="1:30" s="48" customFormat="1" ht="45" x14ac:dyDescent="0.25">
      <c r="A231" s="153">
        <v>221</v>
      </c>
      <c r="B231" s="153" t="s">
        <v>174</v>
      </c>
      <c r="C231" s="153" t="s">
        <v>143</v>
      </c>
      <c r="D231" s="153" t="s">
        <v>648</v>
      </c>
      <c r="E231" s="153" t="s">
        <v>159</v>
      </c>
      <c r="F231" s="154" t="s">
        <v>967</v>
      </c>
      <c r="G231" s="154" t="s">
        <v>967</v>
      </c>
      <c r="H231" s="153" t="s">
        <v>120</v>
      </c>
      <c r="I231" s="153">
        <v>0</v>
      </c>
      <c r="J231" s="153" t="s">
        <v>661</v>
      </c>
      <c r="K231" s="153">
        <v>0</v>
      </c>
      <c r="L231" s="153">
        <v>0</v>
      </c>
      <c r="M231" s="153">
        <v>1</v>
      </c>
      <c r="N231" s="153">
        <v>0</v>
      </c>
      <c r="O231" s="153">
        <v>0</v>
      </c>
      <c r="P231" s="153">
        <v>1</v>
      </c>
      <c r="Q231" s="153">
        <v>0</v>
      </c>
      <c r="R231" s="153">
        <v>0</v>
      </c>
      <c r="S231" s="153">
        <v>1</v>
      </c>
      <c r="T231" s="153">
        <v>0</v>
      </c>
      <c r="U231" s="153">
        <v>0</v>
      </c>
      <c r="V231" s="153">
        <v>800</v>
      </c>
      <c r="W231" s="153"/>
      <c r="X231" s="153" t="s">
        <v>968</v>
      </c>
      <c r="Y231" s="153" t="s">
        <v>157</v>
      </c>
      <c r="Z231" s="153" t="s">
        <v>146</v>
      </c>
      <c r="AA231" s="153">
        <v>0</v>
      </c>
      <c r="AB231" s="155">
        <f t="shared" si="9"/>
        <v>0</v>
      </c>
      <c r="AC231" s="156">
        <f t="shared" si="10"/>
        <v>0</v>
      </c>
      <c r="AD231" s="156">
        <f t="shared" si="11"/>
        <v>0</v>
      </c>
    </row>
    <row r="232" spans="1:30" s="48" customFormat="1" ht="45" x14ac:dyDescent="0.25">
      <c r="A232" s="153">
        <v>222</v>
      </c>
      <c r="B232" s="153" t="s">
        <v>171</v>
      </c>
      <c r="C232" s="153" t="s">
        <v>143</v>
      </c>
      <c r="D232" s="153" t="s">
        <v>344</v>
      </c>
      <c r="E232" s="153" t="s">
        <v>159</v>
      </c>
      <c r="F232" s="154" t="s">
        <v>969</v>
      </c>
      <c r="G232" s="154" t="s">
        <v>969</v>
      </c>
      <c r="H232" s="153" t="s">
        <v>120</v>
      </c>
      <c r="I232" s="153">
        <v>0</v>
      </c>
      <c r="J232" s="153" t="s">
        <v>340</v>
      </c>
      <c r="K232" s="153">
        <v>0</v>
      </c>
      <c r="L232" s="153">
        <v>0</v>
      </c>
      <c r="M232" s="153">
        <v>1</v>
      </c>
      <c r="N232" s="153">
        <v>0</v>
      </c>
      <c r="O232" s="153">
        <v>0</v>
      </c>
      <c r="P232" s="153">
        <v>1</v>
      </c>
      <c r="Q232" s="153">
        <v>0</v>
      </c>
      <c r="R232" s="153">
        <v>0</v>
      </c>
      <c r="S232" s="153">
        <v>1</v>
      </c>
      <c r="T232" s="153">
        <v>0</v>
      </c>
      <c r="U232" s="153">
        <v>0</v>
      </c>
      <c r="V232" s="153">
        <v>850</v>
      </c>
      <c r="W232" s="153"/>
      <c r="X232" s="153" t="s">
        <v>970</v>
      </c>
      <c r="Y232" s="153" t="s">
        <v>157</v>
      </c>
      <c r="Z232" s="153" t="s">
        <v>146</v>
      </c>
      <c r="AA232" s="153">
        <v>0</v>
      </c>
      <c r="AB232" s="155">
        <f t="shared" si="9"/>
        <v>0</v>
      </c>
      <c r="AC232" s="156">
        <f t="shared" si="10"/>
        <v>0</v>
      </c>
      <c r="AD232" s="156">
        <f t="shared" si="11"/>
        <v>0</v>
      </c>
    </row>
    <row r="233" spans="1:30" s="48" customFormat="1" ht="45" x14ac:dyDescent="0.25">
      <c r="A233" s="153">
        <v>223</v>
      </c>
      <c r="B233" s="153" t="s">
        <v>173</v>
      </c>
      <c r="C233" s="153" t="s">
        <v>143</v>
      </c>
      <c r="D233" s="153" t="s">
        <v>358</v>
      </c>
      <c r="E233" s="153" t="s">
        <v>159</v>
      </c>
      <c r="F233" s="154" t="s">
        <v>971</v>
      </c>
      <c r="G233" s="154" t="s">
        <v>972</v>
      </c>
      <c r="H233" s="153" t="s">
        <v>119</v>
      </c>
      <c r="I233" s="153">
        <v>9.8166666667093505</v>
      </c>
      <c r="J233" s="153" t="s">
        <v>361</v>
      </c>
      <c r="K233" s="153">
        <v>0</v>
      </c>
      <c r="L233" s="153">
        <v>0</v>
      </c>
      <c r="M233" s="153">
        <v>1</v>
      </c>
      <c r="N233" s="153">
        <v>0</v>
      </c>
      <c r="O233" s="153">
        <v>0</v>
      </c>
      <c r="P233" s="153">
        <v>1</v>
      </c>
      <c r="Q233" s="153">
        <v>0</v>
      </c>
      <c r="R233" s="153">
        <v>0</v>
      </c>
      <c r="S233" s="153">
        <v>1</v>
      </c>
      <c r="T233" s="153">
        <v>0</v>
      </c>
      <c r="U233" s="153">
        <v>0</v>
      </c>
      <c r="V233" s="153">
        <v>60</v>
      </c>
      <c r="W233" s="153"/>
      <c r="X233" s="153"/>
      <c r="Y233" s="153"/>
      <c r="Z233" s="153"/>
      <c r="AA233" s="153">
        <v>1</v>
      </c>
      <c r="AB233" s="155">
        <f t="shared" si="9"/>
        <v>9.8166666667093505</v>
      </c>
      <c r="AC233" s="156">
        <f t="shared" si="10"/>
        <v>1</v>
      </c>
      <c r="AD233" s="156">
        <f t="shared" si="11"/>
        <v>589.00000000256102</v>
      </c>
    </row>
    <row r="234" spans="1:30" s="48" customFormat="1" ht="45" x14ac:dyDescent="0.25">
      <c r="A234" s="153">
        <v>224</v>
      </c>
      <c r="B234" s="153" t="s">
        <v>173</v>
      </c>
      <c r="C234" s="153" t="s">
        <v>143</v>
      </c>
      <c r="D234" s="153" t="s">
        <v>277</v>
      </c>
      <c r="E234" s="153" t="s">
        <v>159</v>
      </c>
      <c r="F234" s="154" t="s">
        <v>973</v>
      </c>
      <c r="G234" s="154" t="s">
        <v>974</v>
      </c>
      <c r="H234" s="153" t="s">
        <v>119</v>
      </c>
      <c r="I234" s="153">
        <v>3.7333333332790102</v>
      </c>
      <c r="J234" s="153" t="s">
        <v>278</v>
      </c>
      <c r="K234" s="153">
        <v>0</v>
      </c>
      <c r="L234" s="153">
        <v>0</v>
      </c>
      <c r="M234" s="153">
        <v>1</v>
      </c>
      <c r="N234" s="153">
        <v>0</v>
      </c>
      <c r="O234" s="153">
        <v>0</v>
      </c>
      <c r="P234" s="153">
        <v>1</v>
      </c>
      <c r="Q234" s="153">
        <v>0</v>
      </c>
      <c r="R234" s="153">
        <v>0</v>
      </c>
      <c r="S234" s="153">
        <v>1</v>
      </c>
      <c r="T234" s="153">
        <v>0</v>
      </c>
      <c r="U234" s="153">
        <v>0</v>
      </c>
      <c r="V234" s="153">
        <v>760</v>
      </c>
      <c r="W234" s="153"/>
      <c r="X234" s="153"/>
      <c r="Y234" s="153"/>
      <c r="Z234" s="153"/>
      <c r="AA234" s="153">
        <v>1</v>
      </c>
      <c r="AB234" s="155">
        <f t="shared" si="9"/>
        <v>3.7333333332790102</v>
      </c>
      <c r="AC234" s="156">
        <f t="shared" si="10"/>
        <v>1</v>
      </c>
      <c r="AD234" s="156">
        <f t="shared" si="11"/>
        <v>2837.3333332920479</v>
      </c>
    </row>
    <row r="235" spans="1:30" s="48" customFormat="1" ht="45" x14ac:dyDescent="0.25">
      <c r="A235" s="153">
        <v>225</v>
      </c>
      <c r="B235" s="153" t="s">
        <v>172</v>
      </c>
      <c r="C235" s="153" t="s">
        <v>143</v>
      </c>
      <c r="D235" s="153" t="s">
        <v>881</v>
      </c>
      <c r="E235" s="153" t="s">
        <v>147</v>
      </c>
      <c r="F235" s="154" t="s">
        <v>975</v>
      </c>
      <c r="G235" s="154" t="s">
        <v>975</v>
      </c>
      <c r="H235" s="153" t="s">
        <v>120</v>
      </c>
      <c r="I235" s="153">
        <v>0</v>
      </c>
      <c r="J235" s="153" t="s">
        <v>976</v>
      </c>
      <c r="K235" s="153">
        <v>0</v>
      </c>
      <c r="L235" s="153">
        <v>0</v>
      </c>
      <c r="M235" s="153">
        <v>2</v>
      </c>
      <c r="N235" s="153">
        <v>0</v>
      </c>
      <c r="O235" s="153">
        <v>0</v>
      </c>
      <c r="P235" s="153">
        <v>2</v>
      </c>
      <c r="Q235" s="153">
        <v>0</v>
      </c>
      <c r="R235" s="153">
        <v>0</v>
      </c>
      <c r="S235" s="153">
        <v>2</v>
      </c>
      <c r="T235" s="153">
        <v>0</v>
      </c>
      <c r="U235" s="153">
        <v>0</v>
      </c>
      <c r="V235" s="153">
        <v>1670</v>
      </c>
      <c r="W235" s="153"/>
      <c r="X235" s="153" t="s">
        <v>977</v>
      </c>
      <c r="Y235" s="153" t="s">
        <v>157</v>
      </c>
      <c r="Z235" s="153" t="s">
        <v>146</v>
      </c>
      <c r="AA235" s="153">
        <v>0</v>
      </c>
      <c r="AB235" s="155">
        <f t="shared" si="9"/>
        <v>0</v>
      </c>
      <c r="AC235" s="156">
        <f t="shared" si="10"/>
        <v>0</v>
      </c>
      <c r="AD235" s="156">
        <f t="shared" si="11"/>
        <v>0</v>
      </c>
    </row>
    <row r="236" spans="1:30" s="48" customFormat="1" ht="45" x14ac:dyDescent="0.25">
      <c r="A236" s="153">
        <v>226</v>
      </c>
      <c r="B236" s="153" t="s">
        <v>171</v>
      </c>
      <c r="C236" s="153" t="s">
        <v>143</v>
      </c>
      <c r="D236" s="153" t="s">
        <v>521</v>
      </c>
      <c r="E236" s="153" t="s">
        <v>159</v>
      </c>
      <c r="F236" s="154" t="s">
        <v>978</v>
      </c>
      <c r="G236" s="154" t="s">
        <v>978</v>
      </c>
      <c r="H236" s="153" t="s">
        <v>120</v>
      </c>
      <c r="I236" s="153">
        <v>0</v>
      </c>
      <c r="J236" s="153" t="s">
        <v>246</v>
      </c>
      <c r="K236" s="153">
        <v>0</v>
      </c>
      <c r="L236" s="153">
        <v>0</v>
      </c>
      <c r="M236" s="153">
        <v>8</v>
      </c>
      <c r="N236" s="153">
        <v>0</v>
      </c>
      <c r="O236" s="153">
        <v>0</v>
      </c>
      <c r="P236" s="153">
        <v>8</v>
      </c>
      <c r="Q236" s="153">
        <v>0</v>
      </c>
      <c r="R236" s="153">
        <v>0</v>
      </c>
      <c r="S236" s="153">
        <v>8</v>
      </c>
      <c r="T236" s="153">
        <v>0</v>
      </c>
      <c r="U236" s="153">
        <v>0</v>
      </c>
      <c r="V236" s="153">
        <v>580</v>
      </c>
      <c r="W236" s="153"/>
      <c r="X236" s="153" t="s">
        <v>979</v>
      </c>
      <c r="Y236" s="153" t="s">
        <v>157</v>
      </c>
      <c r="Z236" s="153" t="s">
        <v>146</v>
      </c>
      <c r="AA236" s="153">
        <v>0</v>
      </c>
      <c r="AB236" s="155">
        <f t="shared" si="9"/>
        <v>0</v>
      </c>
      <c r="AC236" s="156">
        <f t="shared" si="10"/>
        <v>0</v>
      </c>
      <c r="AD236" s="156">
        <f t="shared" si="11"/>
        <v>0</v>
      </c>
    </row>
    <row r="237" spans="1:30" s="48" customFormat="1" ht="45" x14ac:dyDescent="0.25">
      <c r="A237" s="153">
        <v>227</v>
      </c>
      <c r="B237" s="153" t="s">
        <v>172</v>
      </c>
      <c r="C237" s="153" t="s">
        <v>143</v>
      </c>
      <c r="D237" s="153" t="s">
        <v>792</v>
      </c>
      <c r="E237" s="153" t="s">
        <v>159</v>
      </c>
      <c r="F237" s="154" t="s">
        <v>980</v>
      </c>
      <c r="G237" s="154" t="s">
        <v>981</v>
      </c>
      <c r="H237" s="153" t="s">
        <v>120</v>
      </c>
      <c r="I237" s="153">
        <v>4.9999999988358503E-2</v>
      </c>
      <c r="J237" s="153" t="s">
        <v>795</v>
      </c>
      <c r="K237" s="153">
        <v>0</v>
      </c>
      <c r="L237" s="153">
        <v>0</v>
      </c>
      <c r="M237" s="153">
        <v>1</v>
      </c>
      <c r="N237" s="153">
        <v>0</v>
      </c>
      <c r="O237" s="153">
        <v>0</v>
      </c>
      <c r="P237" s="153">
        <v>1</v>
      </c>
      <c r="Q237" s="153">
        <v>0</v>
      </c>
      <c r="R237" s="153">
        <v>0</v>
      </c>
      <c r="S237" s="153">
        <v>1</v>
      </c>
      <c r="T237" s="153">
        <v>0</v>
      </c>
      <c r="U237" s="153">
        <v>0</v>
      </c>
      <c r="V237" s="153">
        <v>290</v>
      </c>
      <c r="W237" s="153"/>
      <c r="X237" s="153" t="s">
        <v>982</v>
      </c>
      <c r="Y237" s="153" t="s">
        <v>157</v>
      </c>
      <c r="Z237" s="153" t="s">
        <v>146</v>
      </c>
      <c r="AA237" s="153">
        <v>0</v>
      </c>
      <c r="AB237" s="155">
        <f t="shared" si="9"/>
        <v>0</v>
      </c>
      <c r="AC237" s="156">
        <f t="shared" si="10"/>
        <v>0</v>
      </c>
      <c r="AD237" s="156">
        <f t="shared" si="11"/>
        <v>14.499999996623966</v>
      </c>
    </row>
    <row r="238" spans="1:30" s="48" customFormat="1" ht="45" x14ac:dyDescent="0.25">
      <c r="A238" s="153">
        <v>228</v>
      </c>
      <c r="B238" s="153" t="s">
        <v>174</v>
      </c>
      <c r="C238" s="153" t="s">
        <v>143</v>
      </c>
      <c r="D238" s="153" t="s">
        <v>583</v>
      </c>
      <c r="E238" s="153" t="s">
        <v>159</v>
      </c>
      <c r="F238" s="154" t="s">
        <v>983</v>
      </c>
      <c r="G238" s="154" t="s">
        <v>983</v>
      </c>
      <c r="H238" s="153" t="s">
        <v>120</v>
      </c>
      <c r="I238" s="153">
        <v>0</v>
      </c>
      <c r="J238" s="153" t="s">
        <v>586</v>
      </c>
      <c r="K238" s="153">
        <v>0</v>
      </c>
      <c r="L238" s="153">
        <v>0</v>
      </c>
      <c r="M238" s="153">
        <v>1</v>
      </c>
      <c r="N238" s="153">
        <v>0</v>
      </c>
      <c r="O238" s="153">
        <v>0</v>
      </c>
      <c r="P238" s="153">
        <v>1</v>
      </c>
      <c r="Q238" s="153">
        <v>0</v>
      </c>
      <c r="R238" s="153">
        <v>0</v>
      </c>
      <c r="S238" s="153">
        <v>1</v>
      </c>
      <c r="T238" s="153">
        <v>0</v>
      </c>
      <c r="U238" s="153">
        <v>0</v>
      </c>
      <c r="V238" s="153">
        <v>1060</v>
      </c>
      <c r="W238" s="153"/>
      <c r="X238" s="153" t="s">
        <v>984</v>
      </c>
      <c r="Y238" s="153" t="s">
        <v>157</v>
      </c>
      <c r="Z238" s="153" t="s">
        <v>146</v>
      </c>
      <c r="AA238" s="153">
        <v>0</v>
      </c>
      <c r="AB238" s="155">
        <f t="shared" si="9"/>
        <v>0</v>
      </c>
      <c r="AC238" s="156">
        <f t="shared" si="10"/>
        <v>0</v>
      </c>
      <c r="AD238" s="156">
        <f t="shared" si="11"/>
        <v>0</v>
      </c>
    </row>
    <row r="239" spans="1:30" s="48" customFormat="1" ht="45" x14ac:dyDescent="0.25">
      <c r="A239" s="153">
        <v>229</v>
      </c>
      <c r="B239" s="153" t="s">
        <v>173</v>
      </c>
      <c r="C239" s="153" t="s">
        <v>143</v>
      </c>
      <c r="D239" s="153" t="s">
        <v>628</v>
      </c>
      <c r="E239" s="153" t="s">
        <v>159</v>
      </c>
      <c r="F239" s="154" t="s">
        <v>985</v>
      </c>
      <c r="G239" s="154" t="s">
        <v>985</v>
      </c>
      <c r="H239" s="153" t="s">
        <v>120</v>
      </c>
      <c r="I239" s="153">
        <v>0</v>
      </c>
      <c r="J239" s="153" t="s">
        <v>631</v>
      </c>
      <c r="K239" s="153">
        <v>0</v>
      </c>
      <c r="L239" s="153">
        <v>0</v>
      </c>
      <c r="M239" s="153">
        <v>1</v>
      </c>
      <c r="N239" s="153">
        <v>0</v>
      </c>
      <c r="O239" s="153">
        <v>0</v>
      </c>
      <c r="P239" s="153">
        <v>1</v>
      </c>
      <c r="Q239" s="153">
        <v>0</v>
      </c>
      <c r="R239" s="153">
        <v>0</v>
      </c>
      <c r="S239" s="153">
        <v>1</v>
      </c>
      <c r="T239" s="153">
        <v>0</v>
      </c>
      <c r="U239" s="153">
        <v>0</v>
      </c>
      <c r="V239" s="153">
        <v>529</v>
      </c>
      <c r="W239" s="153"/>
      <c r="X239" s="153" t="s">
        <v>986</v>
      </c>
      <c r="Y239" s="153" t="s">
        <v>157</v>
      </c>
      <c r="Z239" s="153" t="s">
        <v>146</v>
      </c>
      <c r="AA239" s="153">
        <v>0</v>
      </c>
      <c r="AB239" s="155">
        <f t="shared" si="9"/>
        <v>0</v>
      </c>
      <c r="AC239" s="156">
        <f t="shared" si="10"/>
        <v>0</v>
      </c>
      <c r="AD239" s="156">
        <f t="shared" si="11"/>
        <v>0</v>
      </c>
    </row>
    <row r="240" spans="1:30" s="48" customFormat="1" ht="45" x14ac:dyDescent="0.25">
      <c r="A240" s="153">
        <v>230</v>
      </c>
      <c r="B240" s="153" t="s">
        <v>173</v>
      </c>
      <c r="C240" s="153" t="s">
        <v>143</v>
      </c>
      <c r="D240" s="153" t="s">
        <v>644</v>
      </c>
      <c r="E240" s="153" t="s">
        <v>147</v>
      </c>
      <c r="F240" s="154" t="s">
        <v>987</v>
      </c>
      <c r="G240" s="154" t="s">
        <v>987</v>
      </c>
      <c r="H240" s="153" t="s">
        <v>120</v>
      </c>
      <c r="I240" s="153">
        <v>0</v>
      </c>
      <c r="J240" s="153" t="s">
        <v>988</v>
      </c>
      <c r="K240" s="153">
        <v>0</v>
      </c>
      <c r="L240" s="153">
        <v>0</v>
      </c>
      <c r="M240" s="153">
        <v>6</v>
      </c>
      <c r="N240" s="153">
        <v>0</v>
      </c>
      <c r="O240" s="153">
        <v>1</v>
      </c>
      <c r="P240" s="153">
        <v>5</v>
      </c>
      <c r="Q240" s="153">
        <v>0</v>
      </c>
      <c r="R240" s="153">
        <v>0</v>
      </c>
      <c r="S240" s="153">
        <v>6</v>
      </c>
      <c r="T240" s="153">
        <v>0</v>
      </c>
      <c r="U240" s="153">
        <v>0</v>
      </c>
      <c r="V240" s="153">
        <v>5300</v>
      </c>
      <c r="W240" s="153"/>
      <c r="X240" s="153" t="s">
        <v>989</v>
      </c>
      <c r="Y240" s="153" t="s">
        <v>157</v>
      </c>
      <c r="Z240" s="153" t="s">
        <v>990</v>
      </c>
      <c r="AA240" s="153">
        <v>0</v>
      </c>
      <c r="AB240" s="155">
        <f t="shared" si="9"/>
        <v>0</v>
      </c>
      <c r="AC240" s="156">
        <f t="shared" si="10"/>
        <v>0</v>
      </c>
      <c r="AD240" s="156">
        <f t="shared" si="11"/>
        <v>0</v>
      </c>
    </row>
    <row r="241" spans="1:30" s="48" customFormat="1" ht="45" x14ac:dyDescent="0.25">
      <c r="A241" s="153">
        <v>231</v>
      </c>
      <c r="B241" s="153" t="s">
        <v>172</v>
      </c>
      <c r="C241" s="153" t="s">
        <v>143</v>
      </c>
      <c r="D241" s="153" t="s">
        <v>472</v>
      </c>
      <c r="E241" s="153" t="s">
        <v>159</v>
      </c>
      <c r="F241" s="154" t="s">
        <v>991</v>
      </c>
      <c r="G241" s="154" t="s">
        <v>991</v>
      </c>
      <c r="H241" s="153" t="s">
        <v>120</v>
      </c>
      <c r="I241" s="153">
        <v>0</v>
      </c>
      <c r="J241" s="153" t="s">
        <v>475</v>
      </c>
      <c r="K241" s="153">
        <v>0</v>
      </c>
      <c r="L241" s="153">
        <v>0</v>
      </c>
      <c r="M241" s="153">
        <v>1</v>
      </c>
      <c r="N241" s="153">
        <v>0</v>
      </c>
      <c r="O241" s="153">
        <v>0</v>
      </c>
      <c r="P241" s="153">
        <v>1</v>
      </c>
      <c r="Q241" s="153">
        <v>0</v>
      </c>
      <c r="R241" s="153">
        <v>0</v>
      </c>
      <c r="S241" s="153">
        <v>1</v>
      </c>
      <c r="T241" s="153">
        <v>0</v>
      </c>
      <c r="U241" s="153">
        <v>0</v>
      </c>
      <c r="V241" s="153">
        <v>410</v>
      </c>
      <c r="W241" s="153"/>
      <c r="X241" s="153" t="s">
        <v>992</v>
      </c>
      <c r="Y241" s="153" t="s">
        <v>157</v>
      </c>
      <c r="Z241" s="153" t="s">
        <v>146</v>
      </c>
      <c r="AA241" s="153">
        <v>0</v>
      </c>
      <c r="AB241" s="155">
        <f t="shared" si="9"/>
        <v>0</v>
      </c>
      <c r="AC241" s="156">
        <f t="shared" si="10"/>
        <v>0</v>
      </c>
      <c r="AD241" s="156">
        <f t="shared" si="11"/>
        <v>0</v>
      </c>
    </row>
    <row r="242" spans="1:30" s="48" customFormat="1" ht="45" x14ac:dyDescent="0.25">
      <c r="A242" s="153">
        <v>232</v>
      </c>
      <c r="B242" s="153" t="s">
        <v>170</v>
      </c>
      <c r="C242" s="153" t="s">
        <v>143</v>
      </c>
      <c r="D242" s="153" t="s">
        <v>993</v>
      </c>
      <c r="E242" s="153" t="s">
        <v>159</v>
      </c>
      <c r="F242" s="154" t="s">
        <v>994</v>
      </c>
      <c r="G242" s="154" t="s">
        <v>994</v>
      </c>
      <c r="H242" s="153" t="s">
        <v>120</v>
      </c>
      <c r="I242" s="153">
        <v>0</v>
      </c>
      <c r="J242" s="153" t="s">
        <v>995</v>
      </c>
      <c r="K242" s="153">
        <v>0</v>
      </c>
      <c r="L242" s="153">
        <v>0</v>
      </c>
      <c r="M242" s="153">
        <v>1</v>
      </c>
      <c r="N242" s="153">
        <v>0</v>
      </c>
      <c r="O242" s="153">
        <v>0</v>
      </c>
      <c r="P242" s="153">
        <v>1</v>
      </c>
      <c r="Q242" s="153">
        <v>0</v>
      </c>
      <c r="R242" s="153">
        <v>0</v>
      </c>
      <c r="S242" s="153">
        <v>1</v>
      </c>
      <c r="T242" s="153">
        <v>0</v>
      </c>
      <c r="U242" s="153">
        <v>0</v>
      </c>
      <c r="V242" s="153">
        <v>1171</v>
      </c>
      <c r="W242" s="153"/>
      <c r="X242" s="153" t="s">
        <v>996</v>
      </c>
      <c r="Y242" s="153" t="s">
        <v>997</v>
      </c>
      <c r="Z242" s="153" t="s">
        <v>990</v>
      </c>
      <c r="AA242" s="153">
        <v>0</v>
      </c>
      <c r="AB242" s="155">
        <f t="shared" si="9"/>
        <v>0</v>
      </c>
      <c r="AC242" s="156">
        <f t="shared" si="10"/>
        <v>0</v>
      </c>
      <c r="AD242" s="156">
        <f t="shared" si="11"/>
        <v>0</v>
      </c>
    </row>
    <row r="243" spans="1:30" s="48" customFormat="1" ht="45" x14ac:dyDescent="0.25">
      <c r="A243" s="153">
        <v>233</v>
      </c>
      <c r="B243" s="153" t="s">
        <v>171</v>
      </c>
      <c r="C243" s="153" t="s">
        <v>143</v>
      </c>
      <c r="D243" s="153" t="s">
        <v>249</v>
      </c>
      <c r="E243" s="153" t="s">
        <v>159</v>
      </c>
      <c r="F243" s="154" t="s">
        <v>998</v>
      </c>
      <c r="G243" s="154" t="s">
        <v>998</v>
      </c>
      <c r="H243" s="153" t="s">
        <v>120</v>
      </c>
      <c r="I243" s="153">
        <v>0</v>
      </c>
      <c r="J243" s="153" t="s">
        <v>250</v>
      </c>
      <c r="K243" s="153">
        <v>0</v>
      </c>
      <c r="L243" s="153">
        <v>0</v>
      </c>
      <c r="M243" s="153">
        <v>1</v>
      </c>
      <c r="N243" s="153">
        <v>0</v>
      </c>
      <c r="O243" s="153">
        <v>0</v>
      </c>
      <c r="P243" s="153">
        <v>1</v>
      </c>
      <c r="Q243" s="153">
        <v>0</v>
      </c>
      <c r="R243" s="153">
        <v>0</v>
      </c>
      <c r="S243" s="153">
        <v>1</v>
      </c>
      <c r="T243" s="153">
        <v>0</v>
      </c>
      <c r="U243" s="153">
        <v>0</v>
      </c>
      <c r="V243" s="153">
        <v>500</v>
      </c>
      <c r="W243" s="153"/>
      <c r="X243" s="153" t="s">
        <v>999</v>
      </c>
      <c r="Y243" s="153" t="s">
        <v>157</v>
      </c>
      <c r="Z243" s="153" t="s">
        <v>146</v>
      </c>
      <c r="AA243" s="153">
        <v>0</v>
      </c>
      <c r="AB243" s="155">
        <f t="shared" si="9"/>
        <v>0</v>
      </c>
      <c r="AC243" s="156">
        <f t="shared" si="10"/>
        <v>0</v>
      </c>
      <c r="AD243" s="156">
        <f t="shared" si="11"/>
        <v>0</v>
      </c>
    </row>
    <row r="244" spans="1:30" s="48" customFormat="1" ht="45" x14ac:dyDescent="0.25">
      <c r="A244" s="153">
        <v>234</v>
      </c>
      <c r="B244" s="153" t="s">
        <v>173</v>
      </c>
      <c r="C244" s="153" t="s">
        <v>143</v>
      </c>
      <c r="D244" s="153" t="s">
        <v>546</v>
      </c>
      <c r="E244" s="153" t="s">
        <v>159</v>
      </c>
      <c r="F244" s="154" t="s">
        <v>1000</v>
      </c>
      <c r="G244" s="154" t="s">
        <v>1001</v>
      </c>
      <c r="H244" s="153" t="s">
        <v>119</v>
      </c>
      <c r="I244" s="153">
        <v>1.1166666668141301</v>
      </c>
      <c r="J244" s="153" t="s">
        <v>548</v>
      </c>
      <c r="K244" s="153">
        <v>0</v>
      </c>
      <c r="L244" s="153">
        <v>2</v>
      </c>
      <c r="M244" s="153">
        <v>16</v>
      </c>
      <c r="N244" s="153">
        <v>0</v>
      </c>
      <c r="O244" s="153">
        <v>2</v>
      </c>
      <c r="P244" s="153">
        <v>14</v>
      </c>
      <c r="Q244" s="153">
        <v>0</v>
      </c>
      <c r="R244" s="153">
        <v>0</v>
      </c>
      <c r="S244" s="153">
        <v>15</v>
      </c>
      <c r="T244" s="153">
        <v>1</v>
      </c>
      <c r="U244" s="153">
        <v>0</v>
      </c>
      <c r="V244" s="153">
        <v>200</v>
      </c>
      <c r="W244" s="153"/>
      <c r="X244" s="153"/>
      <c r="Y244" s="153"/>
      <c r="Z244" s="153"/>
      <c r="AA244" s="153">
        <v>1</v>
      </c>
      <c r="AB244" s="155">
        <f t="shared" si="9"/>
        <v>17.866666669026081</v>
      </c>
      <c r="AC244" s="156">
        <f t="shared" si="10"/>
        <v>16</v>
      </c>
      <c r="AD244" s="156">
        <f t="shared" si="11"/>
        <v>223.33333336282601</v>
      </c>
    </row>
    <row r="245" spans="1:30" s="48" customFormat="1" ht="45" x14ac:dyDescent="0.25">
      <c r="A245" s="153">
        <v>235</v>
      </c>
      <c r="B245" s="153" t="s">
        <v>170</v>
      </c>
      <c r="C245" s="153" t="s">
        <v>143</v>
      </c>
      <c r="D245" s="153" t="s">
        <v>1002</v>
      </c>
      <c r="E245" s="153" t="s">
        <v>159</v>
      </c>
      <c r="F245" s="154" t="s">
        <v>1003</v>
      </c>
      <c r="G245" s="154" t="s">
        <v>1003</v>
      </c>
      <c r="H245" s="153" t="s">
        <v>120</v>
      </c>
      <c r="I245" s="153">
        <v>0</v>
      </c>
      <c r="J245" s="153" t="s">
        <v>696</v>
      </c>
      <c r="K245" s="153">
        <v>0</v>
      </c>
      <c r="L245" s="153">
        <v>0</v>
      </c>
      <c r="M245" s="153">
        <v>1</v>
      </c>
      <c r="N245" s="153">
        <v>0</v>
      </c>
      <c r="O245" s="153">
        <v>0</v>
      </c>
      <c r="P245" s="153">
        <v>1</v>
      </c>
      <c r="Q245" s="153">
        <v>0</v>
      </c>
      <c r="R245" s="153">
        <v>0</v>
      </c>
      <c r="S245" s="153">
        <v>1</v>
      </c>
      <c r="T245" s="153">
        <v>0</v>
      </c>
      <c r="U245" s="153">
        <v>0</v>
      </c>
      <c r="V245" s="153">
        <v>900</v>
      </c>
      <c r="W245" s="153"/>
      <c r="X245" s="153" t="s">
        <v>1004</v>
      </c>
      <c r="Y245" s="153" t="s">
        <v>157</v>
      </c>
      <c r="Z245" s="153" t="s">
        <v>146</v>
      </c>
      <c r="AA245" s="153">
        <v>0</v>
      </c>
      <c r="AB245" s="155">
        <f t="shared" si="9"/>
        <v>0</v>
      </c>
      <c r="AC245" s="156">
        <f t="shared" si="10"/>
        <v>0</v>
      </c>
      <c r="AD245" s="156">
        <f t="shared" si="11"/>
        <v>0</v>
      </c>
    </row>
    <row r="246" spans="1:30" s="48" customFormat="1" ht="45" x14ac:dyDescent="0.25">
      <c r="A246" s="153">
        <v>236</v>
      </c>
      <c r="B246" s="153" t="s">
        <v>170</v>
      </c>
      <c r="C246" s="153" t="s">
        <v>143</v>
      </c>
      <c r="D246" s="153" t="s">
        <v>1005</v>
      </c>
      <c r="E246" s="153" t="s">
        <v>159</v>
      </c>
      <c r="F246" s="154" t="s">
        <v>1006</v>
      </c>
      <c r="G246" s="154" t="s">
        <v>1006</v>
      </c>
      <c r="H246" s="153" t="s">
        <v>120</v>
      </c>
      <c r="I246" s="153">
        <v>0</v>
      </c>
      <c r="J246" s="153" t="s">
        <v>1007</v>
      </c>
      <c r="K246" s="153">
        <v>0</v>
      </c>
      <c r="L246" s="153">
        <v>0</v>
      </c>
      <c r="M246" s="153">
        <v>1</v>
      </c>
      <c r="N246" s="153">
        <v>0</v>
      </c>
      <c r="O246" s="153">
        <v>0</v>
      </c>
      <c r="P246" s="153">
        <v>1</v>
      </c>
      <c r="Q246" s="153">
        <v>0</v>
      </c>
      <c r="R246" s="153">
        <v>0</v>
      </c>
      <c r="S246" s="153">
        <v>1</v>
      </c>
      <c r="T246" s="153">
        <v>0</v>
      </c>
      <c r="U246" s="153">
        <v>0</v>
      </c>
      <c r="V246" s="153">
        <v>760</v>
      </c>
      <c r="W246" s="153"/>
      <c r="X246" s="153" t="s">
        <v>1008</v>
      </c>
      <c r="Y246" s="153" t="s">
        <v>157</v>
      </c>
      <c r="Z246" s="153" t="s">
        <v>146</v>
      </c>
      <c r="AA246" s="153">
        <v>0</v>
      </c>
      <c r="AB246" s="155">
        <f t="shared" si="9"/>
        <v>0</v>
      </c>
      <c r="AC246" s="156">
        <f t="shared" si="10"/>
        <v>0</v>
      </c>
      <c r="AD246" s="156">
        <f t="shared" si="11"/>
        <v>0</v>
      </c>
    </row>
    <row r="247" spans="1:30" s="48" customFormat="1" ht="45" x14ac:dyDescent="0.25">
      <c r="A247" s="153">
        <v>237</v>
      </c>
      <c r="B247" s="153" t="s">
        <v>170</v>
      </c>
      <c r="C247" s="153" t="s">
        <v>143</v>
      </c>
      <c r="D247" s="153" t="s">
        <v>273</v>
      </c>
      <c r="E247" s="153" t="s">
        <v>159</v>
      </c>
      <c r="F247" s="154" t="s">
        <v>1006</v>
      </c>
      <c r="G247" s="154" t="s">
        <v>1006</v>
      </c>
      <c r="H247" s="153" t="s">
        <v>120</v>
      </c>
      <c r="I247" s="153">
        <v>0</v>
      </c>
      <c r="J247" s="153" t="s">
        <v>274</v>
      </c>
      <c r="K247" s="153">
        <v>0</v>
      </c>
      <c r="L247" s="153">
        <v>0</v>
      </c>
      <c r="M247" s="153">
        <v>1</v>
      </c>
      <c r="N247" s="153">
        <v>0</v>
      </c>
      <c r="O247" s="153">
        <v>0</v>
      </c>
      <c r="P247" s="153">
        <v>1</v>
      </c>
      <c r="Q247" s="153">
        <v>0</v>
      </c>
      <c r="R247" s="153">
        <v>0</v>
      </c>
      <c r="S247" s="153">
        <v>1</v>
      </c>
      <c r="T247" s="153">
        <v>0</v>
      </c>
      <c r="U247" s="153">
        <v>0</v>
      </c>
      <c r="V247" s="153">
        <v>306</v>
      </c>
      <c r="W247" s="153"/>
      <c r="X247" s="153" t="s">
        <v>1009</v>
      </c>
      <c r="Y247" s="153" t="s">
        <v>157</v>
      </c>
      <c r="Z247" s="153" t="s">
        <v>146</v>
      </c>
      <c r="AA247" s="153">
        <v>0</v>
      </c>
      <c r="AB247" s="155">
        <f t="shared" si="9"/>
        <v>0</v>
      </c>
      <c r="AC247" s="156">
        <f t="shared" si="10"/>
        <v>0</v>
      </c>
      <c r="AD247" s="156">
        <f t="shared" si="11"/>
        <v>0</v>
      </c>
    </row>
    <row r="248" spans="1:30" s="48" customFormat="1" ht="60" x14ac:dyDescent="0.25">
      <c r="A248" s="153">
        <v>238</v>
      </c>
      <c r="B248" s="153" t="s">
        <v>173</v>
      </c>
      <c r="C248" s="153" t="s">
        <v>143</v>
      </c>
      <c r="D248" s="153" t="s">
        <v>1010</v>
      </c>
      <c r="E248" s="153" t="s">
        <v>147</v>
      </c>
      <c r="F248" s="154" t="s">
        <v>1011</v>
      </c>
      <c r="G248" s="154" t="s">
        <v>1011</v>
      </c>
      <c r="H248" s="153" t="s">
        <v>120</v>
      </c>
      <c r="I248" s="153">
        <v>0</v>
      </c>
      <c r="J248" s="153" t="s">
        <v>1012</v>
      </c>
      <c r="K248" s="153">
        <v>0</v>
      </c>
      <c r="L248" s="153">
        <v>1</v>
      </c>
      <c r="M248" s="153">
        <v>10</v>
      </c>
      <c r="N248" s="153">
        <v>0</v>
      </c>
      <c r="O248" s="153">
        <v>1</v>
      </c>
      <c r="P248" s="153">
        <v>8</v>
      </c>
      <c r="Q248" s="153">
        <v>0</v>
      </c>
      <c r="R248" s="153">
        <v>0</v>
      </c>
      <c r="S248" s="153">
        <v>9</v>
      </c>
      <c r="T248" s="153">
        <v>0</v>
      </c>
      <c r="U248" s="153">
        <v>1</v>
      </c>
      <c r="V248" s="153">
        <v>6878</v>
      </c>
      <c r="W248" s="153" t="s">
        <v>1013</v>
      </c>
      <c r="X248" s="153" t="s">
        <v>1014</v>
      </c>
      <c r="Y248" s="153" t="s">
        <v>157</v>
      </c>
      <c r="Z248" s="153" t="s">
        <v>146</v>
      </c>
      <c r="AA248" s="153">
        <v>0</v>
      </c>
      <c r="AB248" s="155">
        <f t="shared" si="9"/>
        <v>0</v>
      </c>
      <c r="AC248" s="156">
        <f t="shared" si="10"/>
        <v>0</v>
      </c>
      <c r="AD248" s="156">
        <f t="shared" si="11"/>
        <v>0</v>
      </c>
    </row>
    <row r="249" spans="1:30" s="48" customFormat="1" ht="60" x14ac:dyDescent="0.25">
      <c r="A249" s="153">
        <v>239</v>
      </c>
      <c r="B249" s="153" t="s">
        <v>173</v>
      </c>
      <c r="C249" s="153" t="s">
        <v>143</v>
      </c>
      <c r="D249" s="153" t="s">
        <v>265</v>
      </c>
      <c r="E249" s="153" t="s">
        <v>159</v>
      </c>
      <c r="F249" s="154" t="s">
        <v>1015</v>
      </c>
      <c r="G249" s="154" t="s">
        <v>1015</v>
      </c>
      <c r="H249" s="153" t="s">
        <v>120</v>
      </c>
      <c r="I249" s="153">
        <v>0</v>
      </c>
      <c r="J249" s="153" t="s">
        <v>266</v>
      </c>
      <c r="K249" s="153">
        <v>0</v>
      </c>
      <c r="L249" s="153">
        <v>0</v>
      </c>
      <c r="M249" s="153">
        <v>2</v>
      </c>
      <c r="N249" s="153">
        <v>0</v>
      </c>
      <c r="O249" s="153">
        <v>0</v>
      </c>
      <c r="P249" s="153">
        <v>2</v>
      </c>
      <c r="Q249" s="153">
        <v>0</v>
      </c>
      <c r="R249" s="153">
        <v>0</v>
      </c>
      <c r="S249" s="153">
        <v>2</v>
      </c>
      <c r="T249" s="153">
        <v>0</v>
      </c>
      <c r="U249" s="153">
        <v>0</v>
      </c>
      <c r="V249" s="153">
        <v>800</v>
      </c>
      <c r="W249" s="153"/>
      <c r="X249" s="153" t="s">
        <v>1016</v>
      </c>
      <c r="Y249" s="153" t="s">
        <v>157</v>
      </c>
      <c r="Z249" s="153" t="s">
        <v>146</v>
      </c>
      <c r="AA249" s="153">
        <v>0</v>
      </c>
      <c r="AB249" s="155">
        <f>I249*M249*AA249</f>
        <v>0</v>
      </c>
      <c r="AC249" s="156">
        <f>M249*AA249</f>
        <v>0</v>
      </c>
      <c r="AD249" s="156">
        <f t="shared" si="11"/>
        <v>0</v>
      </c>
    </row>
    <row r="250" spans="1:30" s="48" customFormat="1" ht="60" x14ac:dyDescent="0.25">
      <c r="A250" s="153">
        <v>240</v>
      </c>
      <c r="B250" s="153" t="s">
        <v>170</v>
      </c>
      <c r="C250" s="153" t="s">
        <v>143</v>
      </c>
      <c r="D250" s="153" t="s">
        <v>1005</v>
      </c>
      <c r="E250" s="153" t="s">
        <v>159</v>
      </c>
      <c r="F250" s="154" t="s">
        <v>1017</v>
      </c>
      <c r="G250" s="154" t="s">
        <v>1017</v>
      </c>
      <c r="H250" s="153" t="s">
        <v>120</v>
      </c>
      <c r="I250" s="153">
        <v>0</v>
      </c>
      <c r="J250" s="153" t="s">
        <v>1007</v>
      </c>
      <c r="K250" s="153">
        <v>0</v>
      </c>
      <c r="L250" s="153">
        <v>0</v>
      </c>
      <c r="M250" s="153">
        <v>1</v>
      </c>
      <c r="N250" s="153">
        <v>0</v>
      </c>
      <c r="O250" s="153">
        <v>0</v>
      </c>
      <c r="P250" s="153">
        <v>1</v>
      </c>
      <c r="Q250" s="153">
        <v>0</v>
      </c>
      <c r="R250" s="153">
        <v>0</v>
      </c>
      <c r="S250" s="153">
        <v>1</v>
      </c>
      <c r="T250" s="153">
        <v>0</v>
      </c>
      <c r="U250" s="153">
        <v>0</v>
      </c>
      <c r="V250" s="153">
        <v>760</v>
      </c>
      <c r="W250" s="153"/>
      <c r="X250" s="153" t="s">
        <v>1018</v>
      </c>
      <c r="Y250" s="153" t="s">
        <v>157</v>
      </c>
      <c r="Z250" s="153" t="s">
        <v>146</v>
      </c>
      <c r="AA250" s="153">
        <v>0</v>
      </c>
      <c r="AB250" s="155">
        <f t="shared" si="9"/>
        <v>0</v>
      </c>
      <c r="AC250" s="156">
        <f t="shared" si="10"/>
        <v>0</v>
      </c>
      <c r="AD250" s="156">
        <f t="shared" si="11"/>
        <v>0</v>
      </c>
    </row>
    <row r="251" spans="1:30" s="48" customFormat="1" ht="45" x14ac:dyDescent="0.25">
      <c r="A251" s="153">
        <v>241</v>
      </c>
      <c r="B251" s="153" t="s">
        <v>173</v>
      </c>
      <c r="C251" s="153" t="s">
        <v>143</v>
      </c>
      <c r="D251" s="153" t="s">
        <v>330</v>
      </c>
      <c r="E251" s="153" t="s">
        <v>159</v>
      </c>
      <c r="F251" s="154" t="s">
        <v>1019</v>
      </c>
      <c r="G251" s="154" t="s">
        <v>1020</v>
      </c>
      <c r="H251" s="153" t="s">
        <v>119</v>
      </c>
      <c r="I251" s="153">
        <v>0.133333333244082</v>
      </c>
      <c r="J251" s="153" t="s">
        <v>326</v>
      </c>
      <c r="K251" s="153">
        <v>0</v>
      </c>
      <c r="L251" s="153">
        <v>0</v>
      </c>
      <c r="M251" s="153">
        <v>1</v>
      </c>
      <c r="N251" s="153">
        <v>0</v>
      </c>
      <c r="O251" s="153">
        <v>0</v>
      </c>
      <c r="P251" s="153">
        <v>1</v>
      </c>
      <c r="Q251" s="153">
        <v>0</v>
      </c>
      <c r="R251" s="153">
        <v>0</v>
      </c>
      <c r="S251" s="153">
        <v>1</v>
      </c>
      <c r="T251" s="153">
        <v>0</v>
      </c>
      <c r="U251" s="153">
        <v>0</v>
      </c>
      <c r="V251" s="153">
        <v>320</v>
      </c>
      <c r="W251" s="153"/>
      <c r="X251" s="153"/>
      <c r="Y251" s="153"/>
      <c r="Z251" s="153"/>
      <c r="AA251" s="153">
        <v>1</v>
      </c>
      <c r="AB251" s="155">
        <f t="shared" si="9"/>
        <v>0.133333333244082</v>
      </c>
      <c r="AC251" s="156">
        <f t="shared" si="10"/>
        <v>1</v>
      </c>
      <c r="AD251" s="156">
        <f t="shared" si="11"/>
        <v>42.666666638106243</v>
      </c>
    </row>
    <row r="252" spans="1:30" s="48" customFormat="1" ht="45" x14ac:dyDescent="0.25">
      <c r="A252" s="153">
        <v>242</v>
      </c>
      <c r="B252" s="153" t="s">
        <v>173</v>
      </c>
      <c r="C252" s="153" t="s">
        <v>143</v>
      </c>
      <c r="D252" s="153" t="s">
        <v>1021</v>
      </c>
      <c r="E252" s="153" t="s">
        <v>159</v>
      </c>
      <c r="F252" s="154" t="s">
        <v>1019</v>
      </c>
      <c r="G252" s="154" t="s">
        <v>1020</v>
      </c>
      <c r="H252" s="153" t="s">
        <v>119</v>
      </c>
      <c r="I252" s="153">
        <v>0.133333333244082</v>
      </c>
      <c r="J252" s="153" t="s">
        <v>1022</v>
      </c>
      <c r="K252" s="153">
        <v>0</v>
      </c>
      <c r="L252" s="153">
        <v>0</v>
      </c>
      <c r="M252" s="153">
        <v>2</v>
      </c>
      <c r="N252" s="153">
        <v>0</v>
      </c>
      <c r="O252" s="153">
        <v>0</v>
      </c>
      <c r="P252" s="153">
        <v>2</v>
      </c>
      <c r="Q252" s="153">
        <v>0</v>
      </c>
      <c r="R252" s="153">
        <v>0</v>
      </c>
      <c r="S252" s="153">
        <v>2</v>
      </c>
      <c r="T252" s="153">
        <v>0</v>
      </c>
      <c r="U252" s="153">
        <v>0</v>
      </c>
      <c r="V252" s="153">
        <v>490</v>
      </c>
      <c r="W252" s="153"/>
      <c r="X252" s="153"/>
      <c r="Y252" s="153"/>
      <c r="Z252" s="153"/>
      <c r="AA252" s="153">
        <v>1</v>
      </c>
      <c r="AB252" s="155">
        <f t="shared" si="9"/>
        <v>0.26666666648816401</v>
      </c>
      <c r="AC252" s="156">
        <f t="shared" si="10"/>
        <v>2</v>
      </c>
      <c r="AD252" s="156">
        <f t="shared" si="11"/>
        <v>65.333333289600176</v>
      </c>
    </row>
    <row r="253" spans="1:30" s="48" customFormat="1" ht="45" x14ac:dyDescent="0.25">
      <c r="A253" s="153">
        <v>243</v>
      </c>
      <c r="B253" s="153" t="s">
        <v>173</v>
      </c>
      <c r="C253" s="153" t="s">
        <v>143</v>
      </c>
      <c r="D253" s="153" t="s">
        <v>265</v>
      </c>
      <c r="E253" s="153" t="s">
        <v>159</v>
      </c>
      <c r="F253" s="154" t="s">
        <v>1019</v>
      </c>
      <c r="G253" s="154" t="s">
        <v>1020</v>
      </c>
      <c r="H253" s="153" t="s">
        <v>119</v>
      </c>
      <c r="I253" s="153">
        <v>0.133333333244082</v>
      </c>
      <c r="J253" s="153" t="s">
        <v>266</v>
      </c>
      <c r="K253" s="153">
        <v>0</v>
      </c>
      <c r="L253" s="153">
        <v>0</v>
      </c>
      <c r="M253" s="153">
        <v>1</v>
      </c>
      <c r="N253" s="153">
        <v>0</v>
      </c>
      <c r="O253" s="153">
        <v>0</v>
      </c>
      <c r="P253" s="153">
        <v>1</v>
      </c>
      <c r="Q253" s="153">
        <v>0</v>
      </c>
      <c r="R253" s="153">
        <v>0</v>
      </c>
      <c r="S253" s="153">
        <v>1</v>
      </c>
      <c r="T253" s="153">
        <v>0</v>
      </c>
      <c r="U253" s="153">
        <v>0</v>
      </c>
      <c r="V253" s="153">
        <v>800</v>
      </c>
      <c r="W253" s="153"/>
      <c r="X253" s="153"/>
      <c r="Y253" s="153"/>
      <c r="Z253" s="153"/>
      <c r="AA253" s="153">
        <v>1</v>
      </c>
      <c r="AB253" s="155">
        <f t="shared" si="9"/>
        <v>0.133333333244082</v>
      </c>
      <c r="AC253" s="156">
        <f t="shared" si="10"/>
        <v>1</v>
      </c>
      <c r="AD253" s="156">
        <f t="shared" si="11"/>
        <v>106.6666665952656</v>
      </c>
    </row>
    <row r="254" spans="1:30" s="48" customFormat="1" ht="60" x14ac:dyDescent="0.25">
      <c r="A254" s="153">
        <v>244</v>
      </c>
      <c r="B254" s="153" t="s">
        <v>170</v>
      </c>
      <c r="C254" s="153" t="s">
        <v>143</v>
      </c>
      <c r="D254" s="153" t="s">
        <v>1023</v>
      </c>
      <c r="E254" s="153" t="s">
        <v>159</v>
      </c>
      <c r="F254" s="154" t="s">
        <v>1024</v>
      </c>
      <c r="G254" s="154" t="s">
        <v>1024</v>
      </c>
      <c r="H254" s="153" t="s">
        <v>120</v>
      </c>
      <c r="I254" s="153">
        <v>0</v>
      </c>
      <c r="J254" s="153" t="s">
        <v>1025</v>
      </c>
      <c r="K254" s="153">
        <v>0</v>
      </c>
      <c r="L254" s="153">
        <v>0</v>
      </c>
      <c r="M254" s="153">
        <v>1</v>
      </c>
      <c r="N254" s="153">
        <v>0</v>
      </c>
      <c r="O254" s="153">
        <v>0</v>
      </c>
      <c r="P254" s="153">
        <v>1</v>
      </c>
      <c r="Q254" s="153">
        <v>0</v>
      </c>
      <c r="R254" s="153">
        <v>0</v>
      </c>
      <c r="S254" s="153">
        <v>1</v>
      </c>
      <c r="T254" s="153">
        <v>0</v>
      </c>
      <c r="U254" s="153">
        <v>0</v>
      </c>
      <c r="V254" s="153">
        <v>510</v>
      </c>
      <c r="W254" s="153"/>
      <c r="X254" s="153" t="s">
        <v>1026</v>
      </c>
      <c r="Y254" s="153" t="s">
        <v>157</v>
      </c>
      <c r="Z254" s="153" t="s">
        <v>146</v>
      </c>
      <c r="AA254" s="153">
        <v>0</v>
      </c>
      <c r="AB254" s="155">
        <f t="shared" si="9"/>
        <v>0</v>
      </c>
      <c r="AC254" s="156">
        <f t="shared" si="10"/>
        <v>0</v>
      </c>
      <c r="AD254" s="156">
        <f t="shared" si="11"/>
        <v>0</v>
      </c>
    </row>
    <row r="255" spans="1:30" s="48" customFormat="1" ht="60" x14ac:dyDescent="0.25">
      <c r="A255" s="153">
        <v>245</v>
      </c>
      <c r="B255" s="153" t="s">
        <v>170</v>
      </c>
      <c r="C255" s="153" t="s">
        <v>143</v>
      </c>
      <c r="D255" s="153" t="s">
        <v>1027</v>
      </c>
      <c r="E255" s="153" t="s">
        <v>159</v>
      </c>
      <c r="F255" s="154" t="s">
        <v>1028</v>
      </c>
      <c r="G255" s="154" t="s">
        <v>1028</v>
      </c>
      <c r="H255" s="153" t="s">
        <v>120</v>
      </c>
      <c r="I255" s="153">
        <v>0</v>
      </c>
      <c r="J255" s="153" t="s">
        <v>1029</v>
      </c>
      <c r="K255" s="153">
        <v>0</v>
      </c>
      <c r="L255" s="153">
        <v>0</v>
      </c>
      <c r="M255" s="153">
        <v>1</v>
      </c>
      <c r="N255" s="153">
        <v>0</v>
      </c>
      <c r="O255" s="153">
        <v>0</v>
      </c>
      <c r="P255" s="153">
        <v>1</v>
      </c>
      <c r="Q255" s="153">
        <v>0</v>
      </c>
      <c r="R255" s="153">
        <v>0</v>
      </c>
      <c r="S255" s="153">
        <v>1</v>
      </c>
      <c r="T255" s="153">
        <v>0</v>
      </c>
      <c r="U255" s="153">
        <v>0</v>
      </c>
      <c r="V255" s="153">
        <v>308</v>
      </c>
      <c r="W255" s="153"/>
      <c r="X255" s="153" t="s">
        <v>1030</v>
      </c>
      <c r="Y255" s="153" t="s">
        <v>157</v>
      </c>
      <c r="Z255" s="153" t="s">
        <v>146</v>
      </c>
      <c r="AA255" s="153">
        <v>0</v>
      </c>
      <c r="AB255" s="155">
        <f t="shared" si="9"/>
        <v>0</v>
      </c>
      <c r="AC255" s="156">
        <f t="shared" si="10"/>
        <v>0</v>
      </c>
      <c r="AD255" s="156">
        <f t="shared" si="11"/>
        <v>0</v>
      </c>
    </row>
    <row r="256" spans="1:30" s="48" customFormat="1" ht="60" x14ac:dyDescent="0.25">
      <c r="A256" s="153">
        <v>246</v>
      </c>
      <c r="B256" s="153" t="s">
        <v>172</v>
      </c>
      <c r="C256" s="153" t="s">
        <v>143</v>
      </c>
      <c r="D256" s="153" t="s">
        <v>745</v>
      </c>
      <c r="E256" s="153" t="s">
        <v>159</v>
      </c>
      <c r="F256" s="154" t="s">
        <v>1031</v>
      </c>
      <c r="G256" s="154" t="s">
        <v>1031</v>
      </c>
      <c r="H256" s="153" t="s">
        <v>120</v>
      </c>
      <c r="I256" s="153">
        <v>0</v>
      </c>
      <c r="J256" s="153" t="s">
        <v>748</v>
      </c>
      <c r="K256" s="153">
        <v>0</v>
      </c>
      <c r="L256" s="153">
        <v>0</v>
      </c>
      <c r="M256" s="153">
        <v>1</v>
      </c>
      <c r="N256" s="153">
        <v>0</v>
      </c>
      <c r="O256" s="153">
        <v>0</v>
      </c>
      <c r="P256" s="153">
        <v>1</v>
      </c>
      <c r="Q256" s="153">
        <v>0</v>
      </c>
      <c r="R256" s="153">
        <v>0</v>
      </c>
      <c r="S256" s="153">
        <v>1</v>
      </c>
      <c r="T256" s="153">
        <v>0</v>
      </c>
      <c r="U256" s="153">
        <v>0</v>
      </c>
      <c r="V256" s="153">
        <v>390</v>
      </c>
      <c r="W256" s="153"/>
      <c r="X256" s="153" t="s">
        <v>1032</v>
      </c>
      <c r="Y256" s="153" t="s">
        <v>157</v>
      </c>
      <c r="Z256" s="153" t="s">
        <v>146</v>
      </c>
      <c r="AA256" s="153">
        <v>0</v>
      </c>
      <c r="AB256" s="155">
        <f t="shared" si="9"/>
        <v>0</v>
      </c>
      <c r="AC256" s="156">
        <f t="shared" si="10"/>
        <v>0</v>
      </c>
      <c r="AD256" s="156">
        <f t="shared" si="11"/>
        <v>0</v>
      </c>
    </row>
    <row r="257" spans="1:30" s="48" customFormat="1" ht="60" x14ac:dyDescent="0.25">
      <c r="A257" s="153">
        <v>247</v>
      </c>
      <c r="B257" s="153" t="s">
        <v>171</v>
      </c>
      <c r="C257" s="153" t="s">
        <v>143</v>
      </c>
      <c r="D257" s="153" t="s">
        <v>833</v>
      </c>
      <c r="E257" s="153" t="s">
        <v>159</v>
      </c>
      <c r="F257" s="154" t="s">
        <v>1033</v>
      </c>
      <c r="G257" s="154" t="s">
        <v>1033</v>
      </c>
      <c r="H257" s="153" t="s">
        <v>120</v>
      </c>
      <c r="I257" s="153">
        <v>0</v>
      </c>
      <c r="J257" s="153" t="s">
        <v>836</v>
      </c>
      <c r="K257" s="153">
        <v>0</v>
      </c>
      <c r="L257" s="153">
        <v>0</v>
      </c>
      <c r="M257" s="153">
        <v>1</v>
      </c>
      <c r="N257" s="153">
        <v>0</v>
      </c>
      <c r="O257" s="153">
        <v>0</v>
      </c>
      <c r="P257" s="153">
        <v>1</v>
      </c>
      <c r="Q257" s="153">
        <v>0</v>
      </c>
      <c r="R257" s="153">
        <v>0</v>
      </c>
      <c r="S257" s="153">
        <v>1</v>
      </c>
      <c r="T257" s="153">
        <v>0</v>
      </c>
      <c r="U257" s="153">
        <v>0</v>
      </c>
      <c r="V257" s="153">
        <v>186</v>
      </c>
      <c r="W257" s="153"/>
      <c r="X257" s="153" t="s">
        <v>1034</v>
      </c>
      <c r="Y257" s="153" t="s">
        <v>157</v>
      </c>
      <c r="Z257" s="153" t="s">
        <v>146</v>
      </c>
      <c r="AA257" s="153">
        <v>0</v>
      </c>
      <c r="AB257" s="155">
        <f t="shared" si="9"/>
        <v>0</v>
      </c>
      <c r="AC257" s="156">
        <f t="shared" si="10"/>
        <v>0</v>
      </c>
      <c r="AD257" s="156">
        <f t="shared" si="11"/>
        <v>0</v>
      </c>
    </row>
    <row r="258" spans="1:30" s="48" customFormat="1" ht="60" x14ac:dyDescent="0.25">
      <c r="A258" s="153">
        <v>248</v>
      </c>
      <c r="B258" s="153" t="s">
        <v>171</v>
      </c>
      <c r="C258" s="153" t="s">
        <v>143</v>
      </c>
      <c r="D258" s="153" t="s">
        <v>874</v>
      </c>
      <c r="E258" s="153" t="s">
        <v>159</v>
      </c>
      <c r="F258" s="154" t="s">
        <v>1035</v>
      </c>
      <c r="G258" s="154" t="s">
        <v>1035</v>
      </c>
      <c r="H258" s="153" t="s">
        <v>120</v>
      </c>
      <c r="I258" s="153">
        <v>0</v>
      </c>
      <c r="J258" s="153" t="s">
        <v>247</v>
      </c>
      <c r="K258" s="153">
        <v>0</v>
      </c>
      <c r="L258" s="153">
        <v>0</v>
      </c>
      <c r="M258" s="153">
        <v>2</v>
      </c>
      <c r="N258" s="153">
        <v>0</v>
      </c>
      <c r="O258" s="153">
        <v>0</v>
      </c>
      <c r="P258" s="153">
        <v>2</v>
      </c>
      <c r="Q258" s="153">
        <v>0</v>
      </c>
      <c r="R258" s="153">
        <v>0</v>
      </c>
      <c r="S258" s="153">
        <v>2</v>
      </c>
      <c r="T258" s="153">
        <v>0</v>
      </c>
      <c r="U258" s="153">
        <v>0</v>
      </c>
      <c r="V258" s="153">
        <v>850</v>
      </c>
      <c r="W258" s="153"/>
      <c r="X258" s="153" t="s">
        <v>1036</v>
      </c>
      <c r="Y258" s="153" t="s">
        <v>157</v>
      </c>
      <c r="Z258" s="153" t="s">
        <v>146</v>
      </c>
      <c r="AA258" s="153">
        <v>0</v>
      </c>
      <c r="AB258" s="155">
        <f t="shared" si="9"/>
        <v>0</v>
      </c>
      <c r="AC258" s="156">
        <f t="shared" si="10"/>
        <v>0</v>
      </c>
      <c r="AD258" s="156">
        <f t="shared" si="11"/>
        <v>0</v>
      </c>
    </row>
    <row r="259" spans="1:30" s="48" customFormat="1" ht="45" x14ac:dyDescent="0.25">
      <c r="A259" s="153">
        <v>249</v>
      </c>
      <c r="B259" s="153" t="s">
        <v>173</v>
      </c>
      <c r="C259" s="153" t="s">
        <v>143</v>
      </c>
      <c r="D259" s="153" t="s">
        <v>1021</v>
      </c>
      <c r="E259" s="153" t="s">
        <v>159</v>
      </c>
      <c r="F259" s="154" t="s">
        <v>1037</v>
      </c>
      <c r="G259" s="154" t="s">
        <v>1038</v>
      </c>
      <c r="H259" s="153" t="s">
        <v>119</v>
      </c>
      <c r="I259" s="153">
        <v>1.7666666666627899</v>
      </c>
      <c r="J259" s="153" t="s">
        <v>1022</v>
      </c>
      <c r="K259" s="153">
        <v>0</v>
      </c>
      <c r="L259" s="153">
        <v>0</v>
      </c>
      <c r="M259" s="153">
        <v>2</v>
      </c>
      <c r="N259" s="153">
        <v>0</v>
      </c>
      <c r="O259" s="153">
        <v>0</v>
      </c>
      <c r="P259" s="153">
        <v>2</v>
      </c>
      <c r="Q259" s="153">
        <v>0</v>
      </c>
      <c r="R259" s="153">
        <v>0</v>
      </c>
      <c r="S259" s="153">
        <v>2</v>
      </c>
      <c r="T259" s="153">
        <v>0</v>
      </c>
      <c r="U259" s="153">
        <v>0</v>
      </c>
      <c r="V259" s="153">
        <v>480</v>
      </c>
      <c r="W259" s="153"/>
      <c r="X259" s="153"/>
      <c r="Y259" s="153"/>
      <c r="Z259" s="153"/>
      <c r="AA259" s="153">
        <v>1</v>
      </c>
      <c r="AB259" s="155">
        <f t="shared" si="9"/>
        <v>3.5333333333255799</v>
      </c>
      <c r="AC259" s="156">
        <f t="shared" si="10"/>
        <v>2</v>
      </c>
      <c r="AD259" s="156">
        <f t="shared" si="11"/>
        <v>847.99999999813917</v>
      </c>
    </row>
    <row r="260" spans="1:30" s="48" customFormat="1" ht="60" x14ac:dyDescent="0.25">
      <c r="A260" s="153">
        <v>250</v>
      </c>
      <c r="B260" s="153" t="s">
        <v>171</v>
      </c>
      <c r="C260" s="153" t="s">
        <v>143</v>
      </c>
      <c r="D260" s="153" t="s">
        <v>615</v>
      </c>
      <c r="E260" s="153" t="s">
        <v>159</v>
      </c>
      <c r="F260" s="154" t="s">
        <v>1039</v>
      </c>
      <c r="G260" s="154" t="s">
        <v>1040</v>
      </c>
      <c r="H260" s="153" t="s">
        <v>120</v>
      </c>
      <c r="I260" s="153">
        <v>1.53333333326736</v>
      </c>
      <c r="J260" s="153" t="s">
        <v>618</v>
      </c>
      <c r="K260" s="153">
        <v>0</v>
      </c>
      <c r="L260" s="153">
        <v>0</v>
      </c>
      <c r="M260" s="153">
        <v>1</v>
      </c>
      <c r="N260" s="153">
        <v>0</v>
      </c>
      <c r="O260" s="153">
        <v>0</v>
      </c>
      <c r="P260" s="153">
        <v>1</v>
      </c>
      <c r="Q260" s="153">
        <v>0</v>
      </c>
      <c r="R260" s="153">
        <v>0</v>
      </c>
      <c r="S260" s="153">
        <v>1</v>
      </c>
      <c r="T260" s="153">
        <v>0</v>
      </c>
      <c r="U260" s="153">
        <v>0</v>
      </c>
      <c r="V260" s="153">
        <v>390</v>
      </c>
      <c r="W260" s="153"/>
      <c r="X260" s="153" t="s">
        <v>1041</v>
      </c>
      <c r="Y260" s="153" t="s">
        <v>144</v>
      </c>
      <c r="Z260" s="153" t="s">
        <v>158</v>
      </c>
      <c r="AA260" s="153">
        <v>1</v>
      </c>
      <c r="AB260" s="155">
        <f t="shared" si="9"/>
        <v>1.53333333326736</v>
      </c>
      <c r="AC260" s="156">
        <f t="shared" si="10"/>
        <v>1</v>
      </c>
      <c r="AD260" s="156">
        <f t="shared" si="11"/>
        <v>597.99999997427039</v>
      </c>
    </row>
    <row r="261" spans="1:30" s="48" customFormat="1" ht="45" x14ac:dyDescent="0.25">
      <c r="A261" s="153">
        <v>251</v>
      </c>
      <c r="B261" s="153" t="s">
        <v>170</v>
      </c>
      <c r="C261" s="153" t="s">
        <v>143</v>
      </c>
      <c r="D261" s="153" t="s">
        <v>796</v>
      </c>
      <c r="E261" s="153" t="s">
        <v>159</v>
      </c>
      <c r="F261" s="154" t="s">
        <v>1042</v>
      </c>
      <c r="G261" s="154" t="s">
        <v>1043</v>
      </c>
      <c r="H261" s="153" t="s">
        <v>119</v>
      </c>
      <c r="I261" s="153">
        <v>0.96666666667442802</v>
      </c>
      <c r="J261" s="153" t="s">
        <v>799</v>
      </c>
      <c r="K261" s="153">
        <v>0</v>
      </c>
      <c r="L261" s="153">
        <v>0</v>
      </c>
      <c r="M261" s="153">
        <v>1</v>
      </c>
      <c r="N261" s="153">
        <v>0</v>
      </c>
      <c r="O261" s="153">
        <v>0</v>
      </c>
      <c r="P261" s="153">
        <v>1</v>
      </c>
      <c r="Q261" s="153">
        <v>0</v>
      </c>
      <c r="R261" s="153">
        <v>0</v>
      </c>
      <c r="S261" s="153">
        <v>1</v>
      </c>
      <c r="T261" s="153">
        <v>0</v>
      </c>
      <c r="U261" s="153">
        <v>0</v>
      </c>
      <c r="V261" s="153">
        <v>360</v>
      </c>
      <c r="W261" s="153"/>
      <c r="X261" s="153"/>
      <c r="Y261" s="153"/>
      <c r="Z261" s="153"/>
      <c r="AA261" s="153">
        <v>1</v>
      </c>
      <c r="AB261" s="155">
        <f t="shared" si="9"/>
        <v>0.96666666667442802</v>
      </c>
      <c r="AC261" s="156">
        <f t="shared" si="10"/>
        <v>1</v>
      </c>
      <c r="AD261" s="156">
        <f t="shared" si="11"/>
        <v>348.00000000279408</v>
      </c>
    </row>
    <row r="262" spans="1:30" s="48" customFormat="1" ht="45" x14ac:dyDescent="0.25">
      <c r="A262" s="153">
        <v>252</v>
      </c>
      <c r="B262" s="153" t="s">
        <v>170</v>
      </c>
      <c r="C262" s="153" t="s">
        <v>143</v>
      </c>
      <c r="D262" s="153" t="s">
        <v>437</v>
      </c>
      <c r="E262" s="153" t="s">
        <v>159</v>
      </c>
      <c r="F262" s="154" t="s">
        <v>1044</v>
      </c>
      <c r="G262" s="154" t="s">
        <v>1045</v>
      </c>
      <c r="H262" s="153" t="s">
        <v>119</v>
      </c>
      <c r="I262" s="153">
        <v>4.9999999988358503E-2</v>
      </c>
      <c r="J262" s="153" t="s">
        <v>438</v>
      </c>
      <c r="K262" s="153">
        <v>0</v>
      </c>
      <c r="L262" s="153">
        <v>0</v>
      </c>
      <c r="M262" s="153">
        <v>1</v>
      </c>
      <c r="N262" s="153">
        <v>0</v>
      </c>
      <c r="O262" s="153">
        <v>0</v>
      </c>
      <c r="P262" s="153">
        <v>1</v>
      </c>
      <c r="Q262" s="153">
        <v>0</v>
      </c>
      <c r="R262" s="153">
        <v>0</v>
      </c>
      <c r="S262" s="153">
        <v>1</v>
      </c>
      <c r="T262" s="153">
        <v>0</v>
      </c>
      <c r="U262" s="153">
        <v>0</v>
      </c>
      <c r="V262" s="153">
        <v>330</v>
      </c>
      <c r="W262" s="153"/>
      <c r="X262" s="153"/>
      <c r="Y262" s="153"/>
      <c r="Z262" s="153"/>
      <c r="AA262" s="153">
        <v>1</v>
      </c>
      <c r="AB262" s="155">
        <f t="shared" si="9"/>
        <v>4.9999999988358503E-2</v>
      </c>
      <c r="AC262" s="156">
        <f t="shared" si="10"/>
        <v>1</v>
      </c>
      <c r="AD262" s="156">
        <f t="shared" si="11"/>
        <v>16.499999996158305</v>
      </c>
    </row>
    <row r="263" spans="1:30" s="48" customFormat="1" ht="45" x14ac:dyDescent="0.25">
      <c r="A263" s="153">
        <v>253</v>
      </c>
      <c r="B263" s="153" t="s">
        <v>170</v>
      </c>
      <c r="C263" s="153" t="s">
        <v>143</v>
      </c>
      <c r="D263" s="153" t="s">
        <v>263</v>
      </c>
      <c r="E263" s="153" t="s">
        <v>159</v>
      </c>
      <c r="F263" s="154" t="s">
        <v>1046</v>
      </c>
      <c r="G263" s="154" t="s">
        <v>1047</v>
      </c>
      <c r="H263" s="153" t="s">
        <v>119</v>
      </c>
      <c r="I263" s="153">
        <v>1.16666666662786</v>
      </c>
      <c r="J263" s="153" t="s">
        <v>264</v>
      </c>
      <c r="K263" s="153">
        <v>0</v>
      </c>
      <c r="L263" s="153">
        <v>0</v>
      </c>
      <c r="M263" s="153">
        <v>1</v>
      </c>
      <c r="N263" s="153">
        <v>0</v>
      </c>
      <c r="O263" s="153">
        <v>0</v>
      </c>
      <c r="P263" s="153">
        <v>1</v>
      </c>
      <c r="Q263" s="153">
        <v>0</v>
      </c>
      <c r="R263" s="153">
        <v>0</v>
      </c>
      <c r="S263" s="153">
        <v>1</v>
      </c>
      <c r="T263" s="153">
        <v>0</v>
      </c>
      <c r="U263" s="153">
        <v>0</v>
      </c>
      <c r="V263" s="153">
        <v>770</v>
      </c>
      <c r="W263" s="153"/>
      <c r="X263" s="153"/>
      <c r="Y263" s="153"/>
      <c r="Z263" s="153"/>
      <c r="AA263" s="153">
        <v>1</v>
      </c>
      <c r="AB263" s="155">
        <f t="shared" si="9"/>
        <v>1.16666666662786</v>
      </c>
      <c r="AC263" s="156">
        <f t="shared" si="10"/>
        <v>1</v>
      </c>
      <c r="AD263" s="156">
        <f t="shared" si="11"/>
        <v>898.33333330345215</v>
      </c>
    </row>
    <row r="264" spans="1:30" s="48" customFormat="1" ht="45" x14ac:dyDescent="0.25">
      <c r="A264" s="153">
        <v>254</v>
      </c>
      <c r="B264" s="153" t="s">
        <v>173</v>
      </c>
      <c r="C264" s="153" t="s">
        <v>143</v>
      </c>
      <c r="D264" s="153" t="s">
        <v>648</v>
      </c>
      <c r="E264" s="153" t="s">
        <v>159</v>
      </c>
      <c r="F264" s="154" t="s">
        <v>1048</v>
      </c>
      <c r="G264" s="154" t="s">
        <v>1049</v>
      </c>
      <c r="H264" s="153" t="s">
        <v>119</v>
      </c>
      <c r="I264" s="153">
        <v>1.91666666662786</v>
      </c>
      <c r="J264" s="153" t="s">
        <v>661</v>
      </c>
      <c r="K264" s="153">
        <v>0</v>
      </c>
      <c r="L264" s="153">
        <v>0</v>
      </c>
      <c r="M264" s="153">
        <v>1</v>
      </c>
      <c r="N264" s="153">
        <v>0</v>
      </c>
      <c r="O264" s="153">
        <v>0</v>
      </c>
      <c r="P264" s="153">
        <v>1</v>
      </c>
      <c r="Q264" s="153">
        <v>0</v>
      </c>
      <c r="R264" s="153">
        <v>0</v>
      </c>
      <c r="S264" s="153">
        <v>1</v>
      </c>
      <c r="T264" s="153">
        <v>0</v>
      </c>
      <c r="U264" s="153">
        <v>0</v>
      </c>
      <c r="V264" s="153">
        <v>410</v>
      </c>
      <c r="W264" s="153"/>
      <c r="X264" s="153"/>
      <c r="Y264" s="153"/>
      <c r="Z264" s="153"/>
      <c r="AA264" s="153">
        <v>1</v>
      </c>
      <c r="AB264" s="155">
        <f t="shared" si="9"/>
        <v>1.91666666662786</v>
      </c>
      <c r="AC264" s="156">
        <f t="shared" si="10"/>
        <v>1</v>
      </c>
      <c r="AD264" s="156">
        <f t="shared" si="11"/>
        <v>785.83333331742256</v>
      </c>
    </row>
    <row r="265" spans="1:30" s="48" customFormat="1" ht="45" x14ac:dyDescent="0.25">
      <c r="A265" s="153">
        <v>255</v>
      </c>
      <c r="B265" s="153" t="s">
        <v>173</v>
      </c>
      <c r="C265" s="153" t="s">
        <v>143</v>
      </c>
      <c r="D265" s="153" t="s">
        <v>1050</v>
      </c>
      <c r="E265" s="153" t="s">
        <v>159</v>
      </c>
      <c r="F265" s="154" t="s">
        <v>1051</v>
      </c>
      <c r="G265" s="154" t="s">
        <v>1052</v>
      </c>
      <c r="H265" s="153" t="s">
        <v>119</v>
      </c>
      <c r="I265" s="153">
        <v>2.8833333333022901</v>
      </c>
      <c r="J265" s="153" t="s">
        <v>1053</v>
      </c>
      <c r="K265" s="153">
        <v>0</v>
      </c>
      <c r="L265" s="153">
        <v>0</v>
      </c>
      <c r="M265" s="153">
        <v>1</v>
      </c>
      <c r="N265" s="153">
        <v>0</v>
      </c>
      <c r="O265" s="153">
        <v>0</v>
      </c>
      <c r="P265" s="153">
        <v>1</v>
      </c>
      <c r="Q265" s="153">
        <v>0</v>
      </c>
      <c r="R265" s="153">
        <v>0</v>
      </c>
      <c r="S265" s="153">
        <v>1</v>
      </c>
      <c r="T265" s="153">
        <v>0</v>
      </c>
      <c r="U265" s="153">
        <v>0</v>
      </c>
      <c r="V265" s="153">
        <v>670</v>
      </c>
      <c r="W265" s="153"/>
      <c r="X265" s="153"/>
      <c r="Y265" s="153"/>
      <c r="Z265" s="153"/>
      <c r="AA265" s="153">
        <v>1</v>
      </c>
      <c r="AB265" s="155">
        <f t="shared" si="9"/>
        <v>2.8833333333022901</v>
      </c>
      <c r="AC265" s="156">
        <f t="shared" si="10"/>
        <v>1</v>
      </c>
      <c r="AD265" s="156">
        <f t="shared" si="11"/>
        <v>1931.8333333125345</v>
      </c>
    </row>
    <row r="266" spans="1:30" s="48" customFormat="1" ht="45" x14ac:dyDescent="0.25">
      <c r="A266" s="153">
        <v>256</v>
      </c>
      <c r="B266" s="153" t="s">
        <v>170</v>
      </c>
      <c r="C266" s="153" t="s">
        <v>143</v>
      </c>
      <c r="D266" s="153" t="s">
        <v>1023</v>
      </c>
      <c r="E266" s="153" t="s">
        <v>159</v>
      </c>
      <c r="F266" s="154" t="s">
        <v>1054</v>
      </c>
      <c r="G266" s="154" t="s">
        <v>1055</v>
      </c>
      <c r="H266" s="153" t="s">
        <v>119</v>
      </c>
      <c r="I266" s="153">
        <v>2.3666666666977099</v>
      </c>
      <c r="J266" s="153" t="s">
        <v>1025</v>
      </c>
      <c r="K266" s="153">
        <v>0</v>
      </c>
      <c r="L266" s="153">
        <v>0</v>
      </c>
      <c r="M266" s="153">
        <v>1</v>
      </c>
      <c r="N266" s="153">
        <v>0</v>
      </c>
      <c r="O266" s="153">
        <v>0</v>
      </c>
      <c r="P266" s="153">
        <v>1</v>
      </c>
      <c r="Q266" s="153">
        <v>0</v>
      </c>
      <c r="R266" s="153">
        <v>0</v>
      </c>
      <c r="S266" s="153">
        <v>1</v>
      </c>
      <c r="T266" s="153">
        <v>0</v>
      </c>
      <c r="U266" s="153">
        <v>0</v>
      </c>
      <c r="V266" s="153">
        <v>220</v>
      </c>
      <c r="W266" s="153"/>
      <c r="X266" s="153"/>
      <c r="Y266" s="153"/>
      <c r="Z266" s="153"/>
      <c r="AA266" s="153">
        <v>1</v>
      </c>
      <c r="AB266" s="155">
        <f t="shared" si="9"/>
        <v>2.3666666666977099</v>
      </c>
      <c r="AC266" s="156">
        <f t="shared" si="10"/>
        <v>1</v>
      </c>
      <c r="AD266" s="156">
        <f t="shared" si="11"/>
        <v>520.66666667349614</v>
      </c>
    </row>
    <row r="267" spans="1:30" s="48" customFormat="1" ht="45" x14ac:dyDescent="0.25">
      <c r="A267" s="153">
        <v>257</v>
      </c>
      <c r="B267" s="153" t="s">
        <v>170</v>
      </c>
      <c r="C267" s="153" t="s">
        <v>143</v>
      </c>
      <c r="D267" s="153" t="s">
        <v>252</v>
      </c>
      <c r="E267" s="153" t="s">
        <v>159</v>
      </c>
      <c r="F267" s="154" t="s">
        <v>1056</v>
      </c>
      <c r="G267" s="154" t="s">
        <v>1057</v>
      </c>
      <c r="H267" s="153" t="s">
        <v>119</v>
      </c>
      <c r="I267" s="153">
        <v>2.2833333332673602</v>
      </c>
      <c r="J267" s="153" t="s">
        <v>253</v>
      </c>
      <c r="K267" s="153">
        <v>0</v>
      </c>
      <c r="L267" s="153">
        <v>0</v>
      </c>
      <c r="M267" s="153">
        <v>2</v>
      </c>
      <c r="N267" s="153">
        <v>0</v>
      </c>
      <c r="O267" s="153">
        <v>0</v>
      </c>
      <c r="P267" s="153">
        <v>2</v>
      </c>
      <c r="Q267" s="153">
        <v>0</v>
      </c>
      <c r="R267" s="153">
        <v>0</v>
      </c>
      <c r="S267" s="153">
        <v>2</v>
      </c>
      <c r="T267" s="153">
        <v>0</v>
      </c>
      <c r="U267" s="153">
        <v>0</v>
      </c>
      <c r="V267" s="153">
        <v>840</v>
      </c>
      <c r="W267" s="153"/>
      <c r="X267" s="153"/>
      <c r="Y267" s="153"/>
      <c r="Z267" s="153"/>
      <c r="AA267" s="153">
        <v>1</v>
      </c>
      <c r="AB267" s="155">
        <f t="shared" si="9"/>
        <v>4.5666666665347204</v>
      </c>
      <c r="AC267" s="156">
        <f t="shared" si="10"/>
        <v>2</v>
      </c>
      <c r="AD267" s="156">
        <f t="shared" si="11"/>
        <v>1917.9999999445827</v>
      </c>
    </row>
    <row r="268" spans="1:30" s="48" customFormat="1" ht="45" x14ac:dyDescent="0.25">
      <c r="A268" s="153">
        <v>258</v>
      </c>
      <c r="B268" s="153" t="s">
        <v>173</v>
      </c>
      <c r="C268" s="153" t="s">
        <v>143</v>
      </c>
      <c r="D268" s="153" t="s">
        <v>852</v>
      </c>
      <c r="E268" s="153" t="s">
        <v>159</v>
      </c>
      <c r="F268" s="154" t="s">
        <v>1058</v>
      </c>
      <c r="G268" s="154" t="s">
        <v>1059</v>
      </c>
      <c r="H268" s="153" t="s">
        <v>119</v>
      </c>
      <c r="I268" s="153">
        <v>2.8333333333139299</v>
      </c>
      <c r="J268" s="153" t="s">
        <v>854</v>
      </c>
      <c r="K268" s="153">
        <v>0</v>
      </c>
      <c r="L268" s="153">
        <v>0</v>
      </c>
      <c r="M268" s="153">
        <v>1</v>
      </c>
      <c r="N268" s="153">
        <v>0</v>
      </c>
      <c r="O268" s="153">
        <v>0</v>
      </c>
      <c r="P268" s="153">
        <v>1</v>
      </c>
      <c r="Q268" s="153">
        <v>0</v>
      </c>
      <c r="R268" s="153">
        <v>0</v>
      </c>
      <c r="S268" s="153">
        <v>1</v>
      </c>
      <c r="T268" s="153">
        <v>0</v>
      </c>
      <c r="U268" s="153">
        <v>0</v>
      </c>
      <c r="V268" s="153">
        <v>570</v>
      </c>
      <c r="W268" s="153"/>
      <c r="X268" s="153"/>
      <c r="Y268" s="153"/>
      <c r="Z268" s="153"/>
      <c r="AA268" s="153">
        <v>1</v>
      </c>
      <c r="AB268" s="155">
        <f t="shared" ref="AB268:AB331" si="12">I268*M268*AA268</f>
        <v>2.8333333333139299</v>
      </c>
      <c r="AC268" s="156">
        <f t="shared" ref="AC268:AC331" si="13">M268*AA268</f>
        <v>1</v>
      </c>
      <c r="AD268" s="156">
        <f t="shared" ref="AD268:AD331" si="14">I268*V268</f>
        <v>1614.9999999889401</v>
      </c>
    </row>
    <row r="269" spans="1:30" s="48" customFormat="1" ht="45" x14ac:dyDescent="0.25">
      <c r="A269" s="153">
        <v>259</v>
      </c>
      <c r="B269" s="153" t="s">
        <v>173</v>
      </c>
      <c r="C269" s="153" t="s">
        <v>143</v>
      </c>
      <c r="D269" s="153" t="s">
        <v>267</v>
      </c>
      <c r="E269" s="153" t="s">
        <v>159</v>
      </c>
      <c r="F269" s="154" t="s">
        <v>1060</v>
      </c>
      <c r="G269" s="154" t="s">
        <v>1061</v>
      </c>
      <c r="H269" s="153" t="s">
        <v>119</v>
      </c>
      <c r="I269" s="153">
        <v>1.3666666665813001</v>
      </c>
      <c r="J269" s="153" t="s">
        <v>268</v>
      </c>
      <c r="K269" s="153">
        <v>0</v>
      </c>
      <c r="L269" s="153">
        <v>0</v>
      </c>
      <c r="M269" s="153">
        <v>1</v>
      </c>
      <c r="N269" s="153">
        <v>0</v>
      </c>
      <c r="O269" s="153">
        <v>0</v>
      </c>
      <c r="P269" s="153">
        <v>1</v>
      </c>
      <c r="Q269" s="153">
        <v>0</v>
      </c>
      <c r="R269" s="153">
        <v>0</v>
      </c>
      <c r="S269" s="153">
        <v>1</v>
      </c>
      <c r="T269" s="153">
        <v>0</v>
      </c>
      <c r="U269" s="153">
        <v>0</v>
      </c>
      <c r="V269" s="153">
        <v>540</v>
      </c>
      <c r="W269" s="153"/>
      <c r="X269" s="153"/>
      <c r="Y269" s="153"/>
      <c r="Z269" s="153"/>
      <c r="AA269" s="153">
        <v>1</v>
      </c>
      <c r="AB269" s="155">
        <f t="shared" si="12"/>
        <v>1.3666666665813001</v>
      </c>
      <c r="AC269" s="156">
        <f t="shared" si="13"/>
        <v>1</v>
      </c>
      <c r="AD269" s="156">
        <f t="shared" si="14"/>
        <v>737.99999995390203</v>
      </c>
    </row>
    <row r="270" spans="1:30" s="48" customFormat="1" ht="45" x14ac:dyDescent="0.25">
      <c r="A270" s="153">
        <v>260</v>
      </c>
      <c r="B270" s="153" t="s">
        <v>172</v>
      </c>
      <c r="C270" s="153" t="s">
        <v>143</v>
      </c>
      <c r="D270" s="153" t="s">
        <v>308</v>
      </c>
      <c r="E270" s="153" t="s">
        <v>159</v>
      </c>
      <c r="F270" s="154" t="s">
        <v>1062</v>
      </c>
      <c r="G270" s="154" t="s">
        <v>1063</v>
      </c>
      <c r="H270" s="153" t="s">
        <v>119</v>
      </c>
      <c r="I270" s="153">
        <v>5.3333333332557196</v>
      </c>
      <c r="J270" s="153" t="s">
        <v>309</v>
      </c>
      <c r="K270" s="153">
        <v>0</v>
      </c>
      <c r="L270" s="153">
        <v>0</v>
      </c>
      <c r="M270" s="153">
        <v>1</v>
      </c>
      <c r="N270" s="153">
        <v>0</v>
      </c>
      <c r="O270" s="153">
        <v>0</v>
      </c>
      <c r="P270" s="153">
        <v>1</v>
      </c>
      <c r="Q270" s="153">
        <v>0</v>
      </c>
      <c r="R270" s="153">
        <v>0</v>
      </c>
      <c r="S270" s="153">
        <v>1</v>
      </c>
      <c r="T270" s="153">
        <v>0</v>
      </c>
      <c r="U270" s="153">
        <v>0</v>
      </c>
      <c r="V270" s="153">
        <v>230</v>
      </c>
      <c r="W270" s="153"/>
      <c r="X270" s="153"/>
      <c r="Y270" s="153"/>
      <c r="Z270" s="153"/>
      <c r="AA270" s="153">
        <v>1</v>
      </c>
      <c r="AB270" s="155">
        <f t="shared" si="12"/>
        <v>5.3333333332557196</v>
      </c>
      <c r="AC270" s="156">
        <f t="shared" si="13"/>
        <v>1</v>
      </c>
      <c r="AD270" s="156">
        <f t="shared" si="14"/>
        <v>1226.6666666488154</v>
      </c>
    </row>
    <row r="271" spans="1:30" s="48" customFormat="1" ht="45" x14ac:dyDescent="0.25">
      <c r="A271" s="153">
        <v>261</v>
      </c>
      <c r="B271" s="153" t="s">
        <v>173</v>
      </c>
      <c r="C271" s="153" t="s">
        <v>143</v>
      </c>
      <c r="D271" s="153" t="s">
        <v>1064</v>
      </c>
      <c r="E271" s="153" t="s">
        <v>159</v>
      </c>
      <c r="F271" s="154" t="s">
        <v>1065</v>
      </c>
      <c r="G271" s="154" t="s">
        <v>1066</v>
      </c>
      <c r="H271" s="153" t="s">
        <v>119</v>
      </c>
      <c r="I271" s="153">
        <v>4.8500000000931296</v>
      </c>
      <c r="J271" s="153" t="s">
        <v>1067</v>
      </c>
      <c r="K271" s="153">
        <v>0</v>
      </c>
      <c r="L271" s="153">
        <v>0</v>
      </c>
      <c r="M271" s="153">
        <v>2</v>
      </c>
      <c r="N271" s="153">
        <v>0</v>
      </c>
      <c r="O271" s="153">
        <v>0</v>
      </c>
      <c r="P271" s="153">
        <v>2</v>
      </c>
      <c r="Q271" s="153">
        <v>0</v>
      </c>
      <c r="R271" s="153">
        <v>0</v>
      </c>
      <c r="S271" s="153">
        <v>2</v>
      </c>
      <c r="T271" s="153">
        <v>0</v>
      </c>
      <c r="U271" s="153">
        <v>0</v>
      </c>
      <c r="V271" s="153">
        <v>10</v>
      </c>
      <c r="W271" s="153"/>
      <c r="X271" s="153"/>
      <c r="Y271" s="153"/>
      <c r="Z271" s="153"/>
      <c r="AA271" s="153">
        <v>1</v>
      </c>
      <c r="AB271" s="155">
        <f t="shared" si="12"/>
        <v>9.7000000001862592</v>
      </c>
      <c r="AC271" s="156">
        <f t="shared" si="13"/>
        <v>2</v>
      </c>
      <c r="AD271" s="156">
        <f t="shared" si="14"/>
        <v>48.500000000931294</v>
      </c>
    </row>
    <row r="272" spans="1:30" s="48" customFormat="1" ht="45" x14ac:dyDescent="0.25">
      <c r="A272" s="153">
        <v>262</v>
      </c>
      <c r="B272" s="153" t="s">
        <v>173</v>
      </c>
      <c r="C272" s="153" t="s">
        <v>143</v>
      </c>
      <c r="D272" s="153" t="s">
        <v>1068</v>
      </c>
      <c r="E272" s="153" t="s">
        <v>159</v>
      </c>
      <c r="F272" s="154" t="s">
        <v>1069</v>
      </c>
      <c r="G272" s="154" t="s">
        <v>1070</v>
      </c>
      <c r="H272" s="153" t="s">
        <v>119</v>
      </c>
      <c r="I272" s="153">
        <v>4.1666666666278598</v>
      </c>
      <c r="J272" s="153" t="s">
        <v>1071</v>
      </c>
      <c r="K272" s="153">
        <v>0</v>
      </c>
      <c r="L272" s="153">
        <v>0</v>
      </c>
      <c r="M272" s="153">
        <v>1</v>
      </c>
      <c r="N272" s="153">
        <v>0</v>
      </c>
      <c r="O272" s="153">
        <v>0</v>
      </c>
      <c r="P272" s="153">
        <v>1</v>
      </c>
      <c r="Q272" s="153">
        <v>0</v>
      </c>
      <c r="R272" s="153">
        <v>0</v>
      </c>
      <c r="S272" s="153">
        <v>1</v>
      </c>
      <c r="T272" s="153">
        <v>0</v>
      </c>
      <c r="U272" s="153">
        <v>0</v>
      </c>
      <c r="V272" s="153">
        <v>600</v>
      </c>
      <c r="W272" s="153"/>
      <c r="X272" s="153"/>
      <c r="Y272" s="153"/>
      <c r="Z272" s="153"/>
      <c r="AA272" s="153">
        <v>1</v>
      </c>
      <c r="AB272" s="155">
        <f t="shared" si="12"/>
        <v>4.1666666666278598</v>
      </c>
      <c r="AC272" s="156">
        <f t="shared" si="13"/>
        <v>1</v>
      </c>
      <c r="AD272" s="156">
        <f t="shared" si="14"/>
        <v>2499.999999976716</v>
      </c>
    </row>
    <row r="273" spans="1:30" s="48" customFormat="1" ht="45" x14ac:dyDescent="0.25">
      <c r="A273" s="153">
        <v>263</v>
      </c>
      <c r="B273" s="153" t="s">
        <v>173</v>
      </c>
      <c r="C273" s="153" t="s">
        <v>143</v>
      </c>
      <c r="D273" s="153" t="s">
        <v>277</v>
      </c>
      <c r="E273" s="153" t="s">
        <v>159</v>
      </c>
      <c r="F273" s="154" t="s">
        <v>1072</v>
      </c>
      <c r="G273" s="154" t="s">
        <v>1073</v>
      </c>
      <c r="H273" s="153" t="s">
        <v>119</v>
      </c>
      <c r="I273" s="153">
        <v>1.78333333338378</v>
      </c>
      <c r="J273" s="153" t="s">
        <v>278</v>
      </c>
      <c r="K273" s="153">
        <v>0</v>
      </c>
      <c r="L273" s="153">
        <v>0</v>
      </c>
      <c r="M273" s="153">
        <v>1</v>
      </c>
      <c r="N273" s="153">
        <v>0</v>
      </c>
      <c r="O273" s="153">
        <v>0</v>
      </c>
      <c r="P273" s="153">
        <v>1</v>
      </c>
      <c r="Q273" s="153">
        <v>0</v>
      </c>
      <c r="R273" s="153">
        <v>0</v>
      </c>
      <c r="S273" s="153">
        <v>1</v>
      </c>
      <c r="T273" s="153">
        <v>0</v>
      </c>
      <c r="U273" s="153">
        <v>0</v>
      </c>
      <c r="V273" s="153">
        <v>760</v>
      </c>
      <c r="W273" s="153"/>
      <c r="X273" s="153"/>
      <c r="Y273" s="153"/>
      <c r="Z273" s="153"/>
      <c r="AA273" s="153">
        <v>1</v>
      </c>
      <c r="AB273" s="155">
        <f t="shared" si="12"/>
        <v>1.78333333338378</v>
      </c>
      <c r="AC273" s="156">
        <f t="shared" si="13"/>
        <v>1</v>
      </c>
      <c r="AD273" s="156">
        <f t="shared" si="14"/>
        <v>1355.3333333716728</v>
      </c>
    </row>
    <row r="274" spans="1:30" s="48" customFormat="1" ht="45" x14ac:dyDescent="0.25">
      <c r="A274" s="153">
        <v>264</v>
      </c>
      <c r="B274" s="153" t="s">
        <v>170</v>
      </c>
      <c r="C274" s="153" t="s">
        <v>143</v>
      </c>
      <c r="D274" s="153" t="s">
        <v>402</v>
      </c>
      <c r="E274" s="153" t="s">
        <v>159</v>
      </c>
      <c r="F274" s="154" t="s">
        <v>1074</v>
      </c>
      <c r="G274" s="154" t="s">
        <v>1075</v>
      </c>
      <c r="H274" s="153" t="s">
        <v>119</v>
      </c>
      <c r="I274" s="153">
        <v>1.8833333333605</v>
      </c>
      <c r="J274" s="153" t="s">
        <v>405</v>
      </c>
      <c r="K274" s="153">
        <v>0</v>
      </c>
      <c r="L274" s="153">
        <v>0</v>
      </c>
      <c r="M274" s="153">
        <v>1</v>
      </c>
      <c r="N274" s="153">
        <v>0</v>
      </c>
      <c r="O274" s="153">
        <v>0</v>
      </c>
      <c r="P274" s="153">
        <v>1</v>
      </c>
      <c r="Q274" s="153">
        <v>0</v>
      </c>
      <c r="R274" s="153">
        <v>0</v>
      </c>
      <c r="S274" s="153">
        <v>1</v>
      </c>
      <c r="T274" s="153">
        <v>0</v>
      </c>
      <c r="U274" s="153">
        <v>0</v>
      </c>
      <c r="V274" s="153">
        <v>300</v>
      </c>
      <c r="W274" s="153"/>
      <c r="X274" s="153"/>
      <c r="Y274" s="153"/>
      <c r="Z274" s="153"/>
      <c r="AA274" s="153">
        <v>1</v>
      </c>
      <c r="AB274" s="155">
        <f t="shared" si="12"/>
        <v>1.8833333333605</v>
      </c>
      <c r="AC274" s="156">
        <f t="shared" si="13"/>
        <v>1</v>
      </c>
      <c r="AD274" s="156">
        <f t="shared" si="14"/>
        <v>565.00000000814998</v>
      </c>
    </row>
    <row r="275" spans="1:30" s="48" customFormat="1" ht="45" x14ac:dyDescent="0.25">
      <c r="A275" s="153">
        <v>265</v>
      </c>
      <c r="B275" s="153" t="s">
        <v>173</v>
      </c>
      <c r="C275" s="153" t="s">
        <v>143</v>
      </c>
      <c r="D275" s="153" t="s">
        <v>462</v>
      </c>
      <c r="E275" s="153" t="s">
        <v>159</v>
      </c>
      <c r="F275" s="154" t="s">
        <v>1076</v>
      </c>
      <c r="G275" s="154" t="s">
        <v>1077</v>
      </c>
      <c r="H275" s="153" t="s">
        <v>119</v>
      </c>
      <c r="I275" s="153">
        <v>1.6999999999534301</v>
      </c>
      <c r="J275" s="153" t="s">
        <v>465</v>
      </c>
      <c r="K275" s="153">
        <v>0</v>
      </c>
      <c r="L275" s="153">
        <v>0</v>
      </c>
      <c r="M275" s="153">
        <v>1</v>
      </c>
      <c r="N275" s="153">
        <v>0</v>
      </c>
      <c r="O275" s="153">
        <v>0</v>
      </c>
      <c r="P275" s="153">
        <v>1</v>
      </c>
      <c r="Q275" s="153">
        <v>0</v>
      </c>
      <c r="R275" s="153">
        <v>0</v>
      </c>
      <c r="S275" s="153">
        <v>1</v>
      </c>
      <c r="T275" s="153">
        <v>0</v>
      </c>
      <c r="U275" s="153">
        <v>0</v>
      </c>
      <c r="V275" s="153">
        <v>790</v>
      </c>
      <c r="W275" s="153"/>
      <c r="X275" s="153"/>
      <c r="Y275" s="153"/>
      <c r="Z275" s="153"/>
      <c r="AA275" s="153">
        <v>1</v>
      </c>
      <c r="AB275" s="155">
        <f t="shared" si="12"/>
        <v>1.6999999999534301</v>
      </c>
      <c r="AC275" s="156">
        <f t="shared" si="13"/>
        <v>1</v>
      </c>
      <c r="AD275" s="156">
        <f t="shared" si="14"/>
        <v>1342.9999999632098</v>
      </c>
    </row>
    <row r="276" spans="1:30" s="48" customFormat="1" ht="45" x14ac:dyDescent="0.25">
      <c r="A276" s="153">
        <v>266</v>
      </c>
      <c r="B276" s="153" t="s">
        <v>173</v>
      </c>
      <c r="C276" s="153" t="s">
        <v>143</v>
      </c>
      <c r="D276" s="153" t="s">
        <v>362</v>
      </c>
      <c r="E276" s="153" t="s">
        <v>159</v>
      </c>
      <c r="F276" s="154" t="s">
        <v>1078</v>
      </c>
      <c r="G276" s="154" t="s">
        <v>1079</v>
      </c>
      <c r="H276" s="153" t="s">
        <v>119</v>
      </c>
      <c r="I276" s="153">
        <v>1.83333333337214</v>
      </c>
      <c r="J276" s="153" t="s">
        <v>365</v>
      </c>
      <c r="K276" s="153">
        <v>0</v>
      </c>
      <c r="L276" s="153">
        <v>0</v>
      </c>
      <c r="M276" s="153">
        <v>1</v>
      </c>
      <c r="N276" s="153">
        <v>0</v>
      </c>
      <c r="O276" s="153">
        <v>0</v>
      </c>
      <c r="P276" s="153">
        <v>1</v>
      </c>
      <c r="Q276" s="153">
        <v>0</v>
      </c>
      <c r="R276" s="153">
        <v>0</v>
      </c>
      <c r="S276" s="153">
        <v>1</v>
      </c>
      <c r="T276" s="153">
        <v>0</v>
      </c>
      <c r="U276" s="153">
        <v>0</v>
      </c>
      <c r="V276" s="153">
        <v>1370</v>
      </c>
      <c r="W276" s="153"/>
      <c r="X276" s="153"/>
      <c r="Y276" s="153"/>
      <c r="Z276" s="153"/>
      <c r="AA276" s="153">
        <v>1</v>
      </c>
      <c r="AB276" s="155">
        <f t="shared" si="12"/>
        <v>1.83333333337214</v>
      </c>
      <c r="AC276" s="156">
        <f t="shared" si="13"/>
        <v>1</v>
      </c>
      <c r="AD276" s="156">
        <f t="shared" si="14"/>
        <v>2511.6666667198319</v>
      </c>
    </row>
    <row r="277" spans="1:30" s="48" customFormat="1" ht="45" x14ac:dyDescent="0.25">
      <c r="A277" s="153">
        <v>267</v>
      </c>
      <c r="B277" s="153" t="s">
        <v>172</v>
      </c>
      <c r="C277" s="153" t="s">
        <v>143</v>
      </c>
      <c r="D277" s="153" t="s">
        <v>310</v>
      </c>
      <c r="E277" s="153" t="s">
        <v>159</v>
      </c>
      <c r="F277" s="154" t="s">
        <v>1080</v>
      </c>
      <c r="G277" s="154" t="s">
        <v>1081</v>
      </c>
      <c r="H277" s="153" t="s">
        <v>119</v>
      </c>
      <c r="I277" s="153">
        <v>1.8666666666395</v>
      </c>
      <c r="J277" s="153" t="s">
        <v>311</v>
      </c>
      <c r="K277" s="153">
        <v>0</v>
      </c>
      <c r="L277" s="153">
        <v>0</v>
      </c>
      <c r="M277" s="153">
        <v>1</v>
      </c>
      <c r="N277" s="153">
        <v>0</v>
      </c>
      <c r="O277" s="153">
        <v>0</v>
      </c>
      <c r="P277" s="153">
        <v>1</v>
      </c>
      <c r="Q277" s="153">
        <v>0</v>
      </c>
      <c r="R277" s="153">
        <v>0</v>
      </c>
      <c r="S277" s="153">
        <v>1</v>
      </c>
      <c r="T277" s="153">
        <v>0</v>
      </c>
      <c r="U277" s="153">
        <v>0</v>
      </c>
      <c r="V277" s="153">
        <v>1050</v>
      </c>
      <c r="W277" s="153"/>
      <c r="X277" s="153"/>
      <c r="Y277" s="153"/>
      <c r="Z277" s="153"/>
      <c r="AA277" s="153">
        <v>1</v>
      </c>
      <c r="AB277" s="155">
        <f t="shared" si="12"/>
        <v>1.8666666666395</v>
      </c>
      <c r="AC277" s="156">
        <f t="shared" si="13"/>
        <v>1</v>
      </c>
      <c r="AD277" s="156">
        <f t="shared" si="14"/>
        <v>1959.9999999714751</v>
      </c>
    </row>
    <row r="278" spans="1:30" s="48" customFormat="1" ht="45" x14ac:dyDescent="0.25">
      <c r="A278" s="153">
        <v>268</v>
      </c>
      <c r="B278" s="153" t="s">
        <v>173</v>
      </c>
      <c r="C278" s="153" t="s">
        <v>143</v>
      </c>
      <c r="D278" s="153" t="s">
        <v>628</v>
      </c>
      <c r="E278" s="153" t="s">
        <v>159</v>
      </c>
      <c r="F278" s="154" t="s">
        <v>1082</v>
      </c>
      <c r="G278" s="154" t="s">
        <v>1083</v>
      </c>
      <c r="H278" s="153" t="s">
        <v>119</v>
      </c>
      <c r="I278" s="153">
        <v>0.416666666627862</v>
      </c>
      <c r="J278" s="153" t="s">
        <v>631</v>
      </c>
      <c r="K278" s="153">
        <v>0</v>
      </c>
      <c r="L278" s="153">
        <v>0</v>
      </c>
      <c r="M278" s="153">
        <v>1</v>
      </c>
      <c r="N278" s="153">
        <v>0</v>
      </c>
      <c r="O278" s="153">
        <v>0</v>
      </c>
      <c r="P278" s="153">
        <v>1</v>
      </c>
      <c r="Q278" s="153">
        <v>0</v>
      </c>
      <c r="R278" s="153">
        <v>0</v>
      </c>
      <c r="S278" s="153">
        <v>1</v>
      </c>
      <c r="T278" s="153">
        <v>0</v>
      </c>
      <c r="U278" s="153">
        <v>0</v>
      </c>
      <c r="V278" s="153">
        <v>0</v>
      </c>
      <c r="W278" s="153"/>
      <c r="X278" s="153"/>
      <c r="Y278" s="153"/>
      <c r="Z278" s="153"/>
      <c r="AA278" s="153">
        <v>1</v>
      </c>
      <c r="AB278" s="155">
        <f t="shared" si="12"/>
        <v>0.416666666627862</v>
      </c>
      <c r="AC278" s="156">
        <f t="shared" si="13"/>
        <v>1</v>
      </c>
      <c r="AD278" s="156">
        <f t="shared" si="14"/>
        <v>0</v>
      </c>
    </row>
    <row r="279" spans="1:30" s="48" customFormat="1" ht="45" x14ac:dyDescent="0.25">
      <c r="A279" s="153">
        <v>269</v>
      </c>
      <c r="B279" s="153" t="s">
        <v>173</v>
      </c>
      <c r="C279" s="153" t="s">
        <v>143</v>
      </c>
      <c r="D279" s="153" t="s">
        <v>852</v>
      </c>
      <c r="E279" s="153" t="s">
        <v>159</v>
      </c>
      <c r="F279" s="154" t="s">
        <v>1084</v>
      </c>
      <c r="G279" s="154" t="s">
        <v>1085</v>
      </c>
      <c r="H279" s="153" t="s">
        <v>119</v>
      </c>
      <c r="I279" s="153">
        <v>1.7999999999301499</v>
      </c>
      <c r="J279" s="153" t="s">
        <v>854</v>
      </c>
      <c r="K279" s="153">
        <v>0</v>
      </c>
      <c r="L279" s="153">
        <v>0</v>
      </c>
      <c r="M279" s="153">
        <v>1</v>
      </c>
      <c r="N279" s="153">
        <v>0</v>
      </c>
      <c r="O279" s="153">
        <v>0</v>
      </c>
      <c r="P279" s="153">
        <v>1</v>
      </c>
      <c r="Q279" s="153">
        <v>0</v>
      </c>
      <c r="R279" s="153">
        <v>0</v>
      </c>
      <c r="S279" s="153">
        <v>1</v>
      </c>
      <c r="T279" s="153">
        <v>0</v>
      </c>
      <c r="U279" s="153">
        <v>0</v>
      </c>
      <c r="V279" s="153">
        <v>570</v>
      </c>
      <c r="W279" s="153"/>
      <c r="X279" s="153"/>
      <c r="Y279" s="153"/>
      <c r="Z279" s="153"/>
      <c r="AA279" s="153">
        <v>1</v>
      </c>
      <c r="AB279" s="155">
        <f t="shared" si="12"/>
        <v>1.7999999999301499</v>
      </c>
      <c r="AC279" s="156">
        <f t="shared" si="13"/>
        <v>1</v>
      </c>
      <c r="AD279" s="156">
        <f t="shared" si="14"/>
        <v>1025.9999999601855</v>
      </c>
    </row>
    <row r="280" spans="1:30" s="48" customFormat="1" ht="45" x14ac:dyDescent="0.25">
      <c r="A280" s="153">
        <v>270</v>
      </c>
      <c r="B280" s="153" t="s">
        <v>171</v>
      </c>
      <c r="C280" s="153" t="s">
        <v>143</v>
      </c>
      <c r="D280" s="153" t="s">
        <v>451</v>
      </c>
      <c r="E280" s="153" t="s">
        <v>159</v>
      </c>
      <c r="F280" s="154" t="s">
        <v>1086</v>
      </c>
      <c r="G280" s="154" t="s">
        <v>1087</v>
      </c>
      <c r="H280" s="153" t="s">
        <v>119</v>
      </c>
      <c r="I280" s="153">
        <v>5.7833333333255696</v>
      </c>
      <c r="J280" s="153" t="s">
        <v>454</v>
      </c>
      <c r="K280" s="153">
        <v>0</v>
      </c>
      <c r="L280" s="153">
        <v>0</v>
      </c>
      <c r="M280" s="153">
        <v>1</v>
      </c>
      <c r="N280" s="153">
        <v>0</v>
      </c>
      <c r="O280" s="153">
        <v>0</v>
      </c>
      <c r="P280" s="153">
        <v>1</v>
      </c>
      <c r="Q280" s="153">
        <v>0</v>
      </c>
      <c r="R280" s="153">
        <v>0</v>
      </c>
      <c r="S280" s="153">
        <v>1</v>
      </c>
      <c r="T280" s="153">
        <v>0</v>
      </c>
      <c r="U280" s="153">
        <v>0</v>
      </c>
      <c r="V280" s="153">
        <v>420</v>
      </c>
      <c r="W280" s="153"/>
      <c r="X280" s="153"/>
      <c r="Y280" s="153"/>
      <c r="Z280" s="153"/>
      <c r="AA280" s="153">
        <v>1</v>
      </c>
      <c r="AB280" s="155">
        <f t="shared" si="12"/>
        <v>5.7833333333255696</v>
      </c>
      <c r="AC280" s="156">
        <f t="shared" si="13"/>
        <v>1</v>
      </c>
      <c r="AD280" s="156">
        <f t="shared" si="14"/>
        <v>2428.9999999967395</v>
      </c>
    </row>
    <row r="281" spans="1:30" s="48" customFormat="1" ht="45" x14ac:dyDescent="0.25">
      <c r="A281" s="153">
        <v>271</v>
      </c>
      <c r="B281" s="153" t="s">
        <v>170</v>
      </c>
      <c r="C281" s="153" t="s">
        <v>143</v>
      </c>
      <c r="D281" s="153" t="s">
        <v>252</v>
      </c>
      <c r="E281" s="153" t="s">
        <v>159</v>
      </c>
      <c r="F281" s="154" t="s">
        <v>1088</v>
      </c>
      <c r="G281" s="154" t="s">
        <v>1089</v>
      </c>
      <c r="H281" s="153" t="s">
        <v>119</v>
      </c>
      <c r="I281" s="153">
        <v>2.3333333334303501</v>
      </c>
      <c r="J281" s="153" t="s">
        <v>253</v>
      </c>
      <c r="K281" s="153">
        <v>0</v>
      </c>
      <c r="L281" s="153">
        <v>1</v>
      </c>
      <c r="M281" s="153">
        <v>2</v>
      </c>
      <c r="N281" s="153">
        <v>0</v>
      </c>
      <c r="O281" s="153">
        <v>1</v>
      </c>
      <c r="P281" s="153">
        <v>1</v>
      </c>
      <c r="Q281" s="153">
        <v>0</v>
      </c>
      <c r="R281" s="153">
        <v>0</v>
      </c>
      <c r="S281" s="153">
        <v>2</v>
      </c>
      <c r="T281" s="153">
        <v>0</v>
      </c>
      <c r="U281" s="153">
        <v>0</v>
      </c>
      <c r="V281" s="153">
        <v>840</v>
      </c>
      <c r="W281" s="153"/>
      <c r="X281" s="153"/>
      <c r="Y281" s="153"/>
      <c r="Z281" s="153"/>
      <c r="AA281" s="153">
        <v>1</v>
      </c>
      <c r="AB281" s="155">
        <f t="shared" si="12"/>
        <v>4.6666666668607002</v>
      </c>
      <c r="AC281" s="156">
        <f t="shared" si="13"/>
        <v>2</v>
      </c>
      <c r="AD281" s="156">
        <f t="shared" si="14"/>
        <v>1960.0000000814941</v>
      </c>
    </row>
    <row r="282" spans="1:30" s="48" customFormat="1" ht="45" x14ac:dyDescent="0.25">
      <c r="A282" s="153">
        <v>272</v>
      </c>
      <c r="B282" s="153" t="s">
        <v>173</v>
      </c>
      <c r="C282" s="153" t="s">
        <v>143</v>
      </c>
      <c r="D282" s="153" t="s">
        <v>271</v>
      </c>
      <c r="E282" s="153" t="s">
        <v>159</v>
      </c>
      <c r="F282" s="154" t="s">
        <v>1090</v>
      </c>
      <c r="G282" s="154" t="s">
        <v>1091</v>
      </c>
      <c r="H282" s="153" t="s">
        <v>119</v>
      </c>
      <c r="I282" s="153">
        <v>2.04999999987194</v>
      </c>
      <c r="J282" s="153" t="s">
        <v>272</v>
      </c>
      <c r="K282" s="153">
        <v>0</v>
      </c>
      <c r="L282" s="153">
        <v>0</v>
      </c>
      <c r="M282" s="153">
        <v>1</v>
      </c>
      <c r="N282" s="153">
        <v>0</v>
      </c>
      <c r="O282" s="153">
        <v>0</v>
      </c>
      <c r="P282" s="153">
        <v>1</v>
      </c>
      <c r="Q282" s="153">
        <v>0</v>
      </c>
      <c r="R282" s="153">
        <v>0</v>
      </c>
      <c r="S282" s="153">
        <v>1</v>
      </c>
      <c r="T282" s="153">
        <v>0</v>
      </c>
      <c r="U282" s="153">
        <v>0</v>
      </c>
      <c r="V282" s="153">
        <v>470</v>
      </c>
      <c r="W282" s="153"/>
      <c r="X282" s="153"/>
      <c r="Y282" s="153"/>
      <c r="Z282" s="153"/>
      <c r="AA282" s="153">
        <v>1</v>
      </c>
      <c r="AB282" s="155">
        <f t="shared" si="12"/>
        <v>2.04999999987194</v>
      </c>
      <c r="AC282" s="156">
        <f t="shared" si="13"/>
        <v>1</v>
      </c>
      <c r="AD282" s="156">
        <f t="shared" si="14"/>
        <v>963.4999999398118</v>
      </c>
    </row>
    <row r="283" spans="1:30" s="48" customFormat="1" ht="45" x14ac:dyDescent="0.25">
      <c r="A283" s="153">
        <v>273</v>
      </c>
      <c r="B283" s="153" t="s">
        <v>170</v>
      </c>
      <c r="C283" s="153" t="s">
        <v>143</v>
      </c>
      <c r="D283" s="153" t="s">
        <v>741</v>
      </c>
      <c r="E283" s="153" t="s">
        <v>159</v>
      </c>
      <c r="F283" s="154" t="s">
        <v>1092</v>
      </c>
      <c r="G283" s="154" t="s">
        <v>1093</v>
      </c>
      <c r="H283" s="153" t="s">
        <v>119</v>
      </c>
      <c r="I283" s="153">
        <v>3.5166666666045798</v>
      </c>
      <c r="J283" s="153" t="s">
        <v>744</v>
      </c>
      <c r="K283" s="153">
        <v>0</v>
      </c>
      <c r="L283" s="153">
        <v>0</v>
      </c>
      <c r="M283" s="153">
        <v>2</v>
      </c>
      <c r="N283" s="153">
        <v>0</v>
      </c>
      <c r="O283" s="153">
        <v>0</v>
      </c>
      <c r="P283" s="153">
        <v>2</v>
      </c>
      <c r="Q283" s="153">
        <v>0</v>
      </c>
      <c r="R283" s="153">
        <v>0</v>
      </c>
      <c r="S283" s="153">
        <v>2</v>
      </c>
      <c r="T283" s="153">
        <v>0</v>
      </c>
      <c r="U283" s="153">
        <v>0</v>
      </c>
      <c r="V283" s="153">
        <v>100</v>
      </c>
      <c r="W283" s="153"/>
      <c r="X283" s="153"/>
      <c r="Y283" s="153"/>
      <c r="Z283" s="153"/>
      <c r="AA283" s="153">
        <v>1</v>
      </c>
      <c r="AB283" s="155">
        <f t="shared" si="12"/>
        <v>7.0333333332091597</v>
      </c>
      <c r="AC283" s="156">
        <f t="shared" si="13"/>
        <v>2</v>
      </c>
      <c r="AD283" s="156">
        <f t="shared" si="14"/>
        <v>351.66666666045796</v>
      </c>
    </row>
    <row r="284" spans="1:30" s="48" customFormat="1" ht="45" x14ac:dyDescent="0.25">
      <c r="A284" s="153">
        <v>274</v>
      </c>
      <c r="B284" s="153" t="s">
        <v>174</v>
      </c>
      <c r="C284" s="153" t="s">
        <v>143</v>
      </c>
      <c r="D284" s="153" t="s">
        <v>1094</v>
      </c>
      <c r="E284" s="153" t="s">
        <v>159</v>
      </c>
      <c r="F284" s="154" t="s">
        <v>1095</v>
      </c>
      <c r="G284" s="154" t="s">
        <v>1096</v>
      </c>
      <c r="H284" s="153" t="s">
        <v>119</v>
      </c>
      <c r="I284" s="153">
        <v>1.4166666665696499</v>
      </c>
      <c r="J284" s="153" t="s">
        <v>1097</v>
      </c>
      <c r="K284" s="153">
        <v>0</v>
      </c>
      <c r="L284" s="153">
        <v>0</v>
      </c>
      <c r="M284" s="153">
        <v>1</v>
      </c>
      <c r="N284" s="153">
        <v>0</v>
      </c>
      <c r="O284" s="153">
        <v>0</v>
      </c>
      <c r="P284" s="153">
        <v>1</v>
      </c>
      <c r="Q284" s="153">
        <v>0</v>
      </c>
      <c r="R284" s="153">
        <v>0</v>
      </c>
      <c r="S284" s="153">
        <v>1</v>
      </c>
      <c r="T284" s="153">
        <v>0</v>
      </c>
      <c r="U284" s="153">
        <v>0</v>
      </c>
      <c r="V284" s="153">
        <v>360</v>
      </c>
      <c r="W284" s="153"/>
      <c r="X284" s="153"/>
      <c r="Y284" s="153"/>
      <c r="Z284" s="153"/>
      <c r="AA284" s="153">
        <v>1</v>
      </c>
      <c r="AB284" s="155">
        <f t="shared" si="12"/>
        <v>1.4166666665696499</v>
      </c>
      <c r="AC284" s="156">
        <f t="shared" si="13"/>
        <v>1</v>
      </c>
      <c r="AD284" s="156">
        <f t="shared" si="14"/>
        <v>509.99999996507398</v>
      </c>
    </row>
    <row r="285" spans="1:30" s="48" customFormat="1" ht="45" x14ac:dyDescent="0.25">
      <c r="A285" s="153">
        <v>275</v>
      </c>
      <c r="B285" s="153" t="s">
        <v>174</v>
      </c>
      <c r="C285" s="153" t="s">
        <v>143</v>
      </c>
      <c r="D285" s="153" t="s">
        <v>1094</v>
      </c>
      <c r="E285" s="153" t="s">
        <v>159</v>
      </c>
      <c r="F285" s="154" t="s">
        <v>1098</v>
      </c>
      <c r="G285" s="154" t="s">
        <v>1099</v>
      </c>
      <c r="H285" s="153" t="s">
        <v>119</v>
      </c>
      <c r="I285" s="153">
        <v>1.3500000000349199</v>
      </c>
      <c r="J285" s="153" t="s">
        <v>1097</v>
      </c>
      <c r="K285" s="153">
        <v>0</v>
      </c>
      <c r="L285" s="153">
        <v>0</v>
      </c>
      <c r="M285" s="153">
        <v>1</v>
      </c>
      <c r="N285" s="153">
        <v>0</v>
      </c>
      <c r="O285" s="153">
        <v>0</v>
      </c>
      <c r="P285" s="153">
        <v>1</v>
      </c>
      <c r="Q285" s="153">
        <v>0</v>
      </c>
      <c r="R285" s="153">
        <v>0</v>
      </c>
      <c r="S285" s="153">
        <v>1</v>
      </c>
      <c r="T285" s="153">
        <v>0</v>
      </c>
      <c r="U285" s="153">
        <v>0</v>
      </c>
      <c r="V285" s="153">
        <v>360</v>
      </c>
      <c r="W285" s="153"/>
      <c r="X285" s="153"/>
      <c r="Y285" s="153"/>
      <c r="Z285" s="153"/>
      <c r="AA285" s="153">
        <v>1</v>
      </c>
      <c r="AB285" s="155">
        <f t="shared" si="12"/>
        <v>1.3500000000349199</v>
      </c>
      <c r="AC285" s="156">
        <f t="shared" si="13"/>
        <v>1</v>
      </c>
      <c r="AD285" s="156">
        <f t="shared" si="14"/>
        <v>486.00000001257115</v>
      </c>
    </row>
    <row r="286" spans="1:30" s="48" customFormat="1" ht="45" x14ac:dyDescent="0.25">
      <c r="A286" s="153">
        <v>276</v>
      </c>
      <c r="B286" s="153" t="s">
        <v>173</v>
      </c>
      <c r="C286" s="153" t="s">
        <v>143</v>
      </c>
      <c r="D286" s="153" t="s">
        <v>277</v>
      </c>
      <c r="E286" s="153" t="s">
        <v>159</v>
      </c>
      <c r="F286" s="154" t="s">
        <v>1100</v>
      </c>
      <c r="G286" s="154" t="s">
        <v>1101</v>
      </c>
      <c r="H286" s="153" t="s">
        <v>119</v>
      </c>
      <c r="I286" s="153">
        <v>4.3666666667559202</v>
      </c>
      <c r="J286" s="153" t="s">
        <v>278</v>
      </c>
      <c r="K286" s="153">
        <v>0</v>
      </c>
      <c r="L286" s="153">
        <v>0</v>
      </c>
      <c r="M286" s="153">
        <v>1</v>
      </c>
      <c r="N286" s="153">
        <v>0</v>
      </c>
      <c r="O286" s="153">
        <v>0</v>
      </c>
      <c r="P286" s="153">
        <v>1</v>
      </c>
      <c r="Q286" s="153">
        <v>0</v>
      </c>
      <c r="R286" s="153">
        <v>0</v>
      </c>
      <c r="S286" s="153">
        <v>1</v>
      </c>
      <c r="T286" s="153">
        <v>0</v>
      </c>
      <c r="U286" s="153">
        <v>0</v>
      </c>
      <c r="V286" s="153">
        <v>760</v>
      </c>
      <c r="W286" s="153"/>
      <c r="X286" s="153"/>
      <c r="Y286" s="153"/>
      <c r="Z286" s="153"/>
      <c r="AA286" s="153">
        <v>1</v>
      </c>
      <c r="AB286" s="155">
        <f t="shared" si="12"/>
        <v>4.3666666667559202</v>
      </c>
      <c r="AC286" s="156">
        <f t="shared" si="13"/>
        <v>1</v>
      </c>
      <c r="AD286" s="156">
        <f t="shared" si="14"/>
        <v>3318.6666667344994</v>
      </c>
    </row>
    <row r="287" spans="1:30" s="48" customFormat="1" ht="60" x14ac:dyDescent="0.25">
      <c r="A287" s="153">
        <v>277</v>
      </c>
      <c r="B287" s="153" t="s">
        <v>170</v>
      </c>
      <c r="C287" s="153" t="s">
        <v>143</v>
      </c>
      <c r="D287" s="153" t="s">
        <v>316</v>
      </c>
      <c r="E287" s="153" t="s">
        <v>159</v>
      </c>
      <c r="F287" s="154" t="s">
        <v>1102</v>
      </c>
      <c r="G287" s="154" t="s">
        <v>1103</v>
      </c>
      <c r="H287" s="153" t="s">
        <v>120</v>
      </c>
      <c r="I287" s="153">
        <v>2.0833333334885502</v>
      </c>
      <c r="J287" s="153" t="s">
        <v>317</v>
      </c>
      <c r="K287" s="153">
        <v>0</v>
      </c>
      <c r="L287" s="153">
        <v>0</v>
      </c>
      <c r="M287" s="153">
        <v>1</v>
      </c>
      <c r="N287" s="153">
        <v>0</v>
      </c>
      <c r="O287" s="153">
        <v>0</v>
      </c>
      <c r="P287" s="153">
        <v>1</v>
      </c>
      <c r="Q287" s="153">
        <v>0</v>
      </c>
      <c r="R287" s="153">
        <v>0</v>
      </c>
      <c r="S287" s="153">
        <v>1</v>
      </c>
      <c r="T287" s="153">
        <v>0</v>
      </c>
      <c r="U287" s="153">
        <v>0</v>
      </c>
      <c r="V287" s="153">
        <v>347</v>
      </c>
      <c r="W287" s="153"/>
      <c r="X287" s="153" t="s">
        <v>1104</v>
      </c>
      <c r="Y287" s="153" t="s">
        <v>849</v>
      </c>
      <c r="Z287" s="153" t="s">
        <v>146</v>
      </c>
      <c r="AA287" s="153">
        <v>1</v>
      </c>
      <c r="AB287" s="155">
        <f t="shared" si="12"/>
        <v>2.0833333334885502</v>
      </c>
      <c r="AC287" s="156">
        <f t="shared" si="13"/>
        <v>1</v>
      </c>
      <c r="AD287" s="156">
        <f t="shared" si="14"/>
        <v>722.91666672052691</v>
      </c>
    </row>
    <row r="288" spans="1:30" s="48" customFormat="1" ht="45" x14ac:dyDescent="0.25">
      <c r="A288" s="153">
        <v>278</v>
      </c>
      <c r="B288" s="153" t="s">
        <v>174</v>
      </c>
      <c r="C288" s="153" t="s">
        <v>143</v>
      </c>
      <c r="D288" s="153" t="s">
        <v>366</v>
      </c>
      <c r="E288" s="153" t="s">
        <v>159</v>
      </c>
      <c r="F288" s="154" t="s">
        <v>1105</v>
      </c>
      <c r="G288" s="154" t="s">
        <v>1106</v>
      </c>
      <c r="H288" s="153" t="s">
        <v>119</v>
      </c>
      <c r="I288" s="153">
        <v>3.8833333332440798</v>
      </c>
      <c r="J288" s="153" t="s">
        <v>368</v>
      </c>
      <c r="K288" s="153">
        <v>0</v>
      </c>
      <c r="L288" s="153">
        <v>0</v>
      </c>
      <c r="M288" s="153">
        <v>1</v>
      </c>
      <c r="N288" s="153">
        <v>0</v>
      </c>
      <c r="O288" s="153">
        <v>0</v>
      </c>
      <c r="P288" s="153">
        <v>1</v>
      </c>
      <c r="Q288" s="153">
        <v>0</v>
      </c>
      <c r="R288" s="153">
        <v>0</v>
      </c>
      <c r="S288" s="153">
        <v>1</v>
      </c>
      <c r="T288" s="153">
        <v>0</v>
      </c>
      <c r="U288" s="153">
        <v>0</v>
      </c>
      <c r="V288" s="153">
        <v>50</v>
      </c>
      <c r="W288" s="153"/>
      <c r="X288" s="153"/>
      <c r="Y288" s="153"/>
      <c r="Z288" s="153"/>
      <c r="AA288" s="153">
        <v>1</v>
      </c>
      <c r="AB288" s="155">
        <f t="shared" si="12"/>
        <v>3.8833333332440798</v>
      </c>
      <c r="AC288" s="156">
        <f t="shared" si="13"/>
        <v>1</v>
      </c>
      <c r="AD288" s="156">
        <f t="shared" si="14"/>
        <v>194.16666666220399</v>
      </c>
    </row>
    <row r="289" spans="1:30" s="48" customFormat="1" ht="45" x14ac:dyDescent="0.25">
      <c r="A289" s="153">
        <v>279</v>
      </c>
      <c r="B289" s="153" t="s">
        <v>173</v>
      </c>
      <c r="C289" s="153" t="s">
        <v>143</v>
      </c>
      <c r="D289" s="153" t="s">
        <v>1050</v>
      </c>
      <c r="E289" s="153" t="s">
        <v>159</v>
      </c>
      <c r="F289" s="154" t="s">
        <v>1107</v>
      </c>
      <c r="G289" s="154" t="s">
        <v>1108</v>
      </c>
      <c r="H289" s="153" t="s">
        <v>119</v>
      </c>
      <c r="I289" s="153">
        <v>0.916666666686069</v>
      </c>
      <c r="J289" s="153" t="s">
        <v>1053</v>
      </c>
      <c r="K289" s="153">
        <v>0</v>
      </c>
      <c r="L289" s="153">
        <v>0</v>
      </c>
      <c r="M289" s="153">
        <v>1</v>
      </c>
      <c r="N289" s="153">
        <v>0</v>
      </c>
      <c r="O289" s="153">
        <v>0</v>
      </c>
      <c r="P289" s="153">
        <v>1</v>
      </c>
      <c r="Q289" s="153">
        <v>0</v>
      </c>
      <c r="R289" s="153">
        <v>0</v>
      </c>
      <c r="S289" s="153">
        <v>1</v>
      </c>
      <c r="T289" s="153">
        <v>0</v>
      </c>
      <c r="U289" s="153">
        <v>0</v>
      </c>
      <c r="V289" s="153">
        <v>670</v>
      </c>
      <c r="W289" s="153"/>
      <c r="X289" s="153"/>
      <c r="Y289" s="153"/>
      <c r="Z289" s="153"/>
      <c r="AA289" s="153">
        <v>1</v>
      </c>
      <c r="AB289" s="155">
        <f t="shared" si="12"/>
        <v>0.916666666686069</v>
      </c>
      <c r="AC289" s="156">
        <f t="shared" si="13"/>
        <v>1</v>
      </c>
      <c r="AD289" s="156">
        <f t="shared" si="14"/>
        <v>614.16666667966626</v>
      </c>
    </row>
    <row r="290" spans="1:30" s="48" customFormat="1" ht="45" x14ac:dyDescent="0.25">
      <c r="A290" s="153">
        <v>280</v>
      </c>
      <c r="B290" s="153" t="s">
        <v>173</v>
      </c>
      <c r="C290" s="153" t="s">
        <v>143</v>
      </c>
      <c r="D290" s="153" t="s">
        <v>271</v>
      </c>
      <c r="E290" s="153" t="s">
        <v>159</v>
      </c>
      <c r="F290" s="154" t="s">
        <v>1109</v>
      </c>
      <c r="G290" s="154" t="s">
        <v>1110</v>
      </c>
      <c r="H290" s="153" t="s">
        <v>119</v>
      </c>
      <c r="I290" s="153">
        <v>5.25</v>
      </c>
      <c r="J290" s="153" t="s">
        <v>272</v>
      </c>
      <c r="K290" s="153">
        <v>0</v>
      </c>
      <c r="L290" s="153">
        <v>0</v>
      </c>
      <c r="M290" s="153">
        <v>1</v>
      </c>
      <c r="N290" s="153">
        <v>0</v>
      </c>
      <c r="O290" s="153">
        <v>0</v>
      </c>
      <c r="P290" s="153">
        <v>1</v>
      </c>
      <c r="Q290" s="153">
        <v>0</v>
      </c>
      <c r="R290" s="153">
        <v>0</v>
      </c>
      <c r="S290" s="153">
        <v>1</v>
      </c>
      <c r="T290" s="153">
        <v>0</v>
      </c>
      <c r="U290" s="153">
        <v>0</v>
      </c>
      <c r="V290" s="153">
        <v>470</v>
      </c>
      <c r="W290" s="153"/>
      <c r="X290" s="153"/>
      <c r="Y290" s="153"/>
      <c r="Z290" s="153"/>
      <c r="AA290" s="153">
        <v>1</v>
      </c>
      <c r="AB290" s="155">
        <f t="shared" si="12"/>
        <v>5.25</v>
      </c>
      <c r="AC290" s="156">
        <f t="shared" si="13"/>
        <v>1</v>
      </c>
      <c r="AD290" s="156">
        <f t="shared" si="14"/>
        <v>2467.5</v>
      </c>
    </row>
    <row r="291" spans="1:30" s="48" customFormat="1" ht="45" x14ac:dyDescent="0.25">
      <c r="A291" s="153">
        <v>281</v>
      </c>
      <c r="B291" s="153" t="s">
        <v>173</v>
      </c>
      <c r="C291" s="153" t="s">
        <v>143</v>
      </c>
      <c r="D291" s="153" t="s">
        <v>302</v>
      </c>
      <c r="E291" s="153" t="s">
        <v>159</v>
      </c>
      <c r="F291" s="154" t="s">
        <v>1111</v>
      </c>
      <c r="G291" s="154" t="s">
        <v>1112</v>
      </c>
      <c r="H291" s="153" t="s">
        <v>119</v>
      </c>
      <c r="I291" s="153">
        <v>2.8666666667559202</v>
      </c>
      <c r="J291" s="153" t="s">
        <v>303</v>
      </c>
      <c r="K291" s="153">
        <v>0</v>
      </c>
      <c r="L291" s="153">
        <v>0</v>
      </c>
      <c r="M291" s="153">
        <v>1</v>
      </c>
      <c r="N291" s="153">
        <v>0</v>
      </c>
      <c r="O291" s="153">
        <v>0</v>
      </c>
      <c r="P291" s="153">
        <v>1</v>
      </c>
      <c r="Q291" s="153">
        <v>0</v>
      </c>
      <c r="R291" s="153">
        <v>0</v>
      </c>
      <c r="S291" s="153">
        <v>1</v>
      </c>
      <c r="T291" s="153">
        <v>0</v>
      </c>
      <c r="U291" s="153">
        <v>0</v>
      </c>
      <c r="V291" s="153">
        <v>500</v>
      </c>
      <c r="W291" s="153"/>
      <c r="X291" s="153"/>
      <c r="Y291" s="153"/>
      <c r="Z291" s="153"/>
      <c r="AA291" s="153">
        <v>1</v>
      </c>
      <c r="AB291" s="155">
        <f t="shared" si="12"/>
        <v>2.8666666667559202</v>
      </c>
      <c r="AC291" s="156">
        <f t="shared" si="13"/>
        <v>1</v>
      </c>
      <c r="AD291" s="156">
        <f t="shared" si="14"/>
        <v>1433.3333333779601</v>
      </c>
    </row>
    <row r="292" spans="1:30" s="48" customFormat="1" ht="45" x14ac:dyDescent="0.25">
      <c r="A292" s="153">
        <v>282</v>
      </c>
      <c r="B292" s="153" t="s">
        <v>173</v>
      </c>
      <c r="C292" s="153" t="s">
        <v>143</v>
      </c>
      <c r="D292" s="153" t="s">
        <v>269</v>
      </c>
      <c r="E292" s="153" t="s">
        <v>159</v>
      </c>
      <c r="F292" s="154" t="s">
        <v>1113</v>
      </c>
      <c r="G292" s="154" t="s">
        <v>1114</v>
      </c>
      <c r="H292" s="153" t="s">
        <v>119</v>
      </c>
      <c r="I292" s="153">
        <v>2.2666666665463699</v>
      </c>
      <c r="J292" s="153" t="s">
        <v>270</v>
      </c>
      <c r="K292" s="153">
        <v>0</v>
      </c>
      <c r="L292" s="153">
        <v>0</v>
      </c>
      <c r="M292" s="153">
        <v>11</v>
      </c>
      <c r="N292" s="153">
        <v>0</v>
      </c>
      <c r="O292" s="153">
        <v>0</v>
      </c>
      <c r="P292" s="153">
        <v>11</v>
      </c>
      <c r="Q292" s="153">
        <v>0</v>
      </c>
      <c r="R292" s="153">
        <v>0</v>
      </c>
      <c r="S292" s="153">
        <v>11</v>
      </c>
      <c r="T292" s="153">
        <v>0</v>
      </c>
      <c r="U292" s="153">
        <v>0</v>
      </c>
      <c r="V292" s="153">
        <v>90</v>
      </c>
      <c r="W292" s="153"/>
      <c r="X292" s="153"/>
      <c r="Y292" s="153"/>
      <c r="Z292" s="153"/>
      <c r="AA292" s="153">
        <v>1</v>
      </c>
      <c r="AB292" s="155">
        <f t="shared" si="12"/>
        <v>24.933333332010069</v>
      </c>
      <c r="AC292" s="156">
        <f t="shared" si="13"/>
        <v>11</v>
      </c>
      <c r="AD292" s="156">
        <f t="shared" si="14"/>
        <v>203.99999998917329</v>
      </c>
    </row>
    <row r="293" spans="1:30" s="48" customFormat="1" ht="45" x14ac:dyDescent="0.25">
      <c r="A293" s="153">
        <v>283</v>
      </c>
      <c r="B293" s="153" t="s">
        <v>173</v>
      </c>
      <c r="C293" s="153" t="s">
        <v>143</v>
      </c>
      <c r="D293" s="153" t="s">
        <v>269</v>
      </c>
      <c r="E293" s="153" t="s">
        <v>159</v>
      </c>
      <c r="F293" s="154" t="s">
        <v>1115</v>
      </c>
      <c r="G293" s="154" t="s">
        <v>1116</v>
      </c>
      <c r="H293" s="153" t="s">
        <v>119</v>
      </c>
      <c r="I293" s="153">
        <v>1.99999999988358</v>
      </c>
      <c r="J293" s="153" t="s">
        <v>270</v>
      </c>
      <c r="K293" s="153">
        <v>0</v>
      </c>
      <c r="L293" s="153">
        <v>0</v>
      </c>
      <c r="M293" s="153">
        <v>11</v>
      </c>
      <c r="N293" s="153">
        <v>0</v>
      </c>
      <c r="O293" s="153">
        <v>0</v>
      </c>
      <c r="P293" s="153">
        <v>11</v>
      </c>
      <c r="Q293" s="153">
        <v>0</v>
      </c>
      <c r="R293" s="153">
        <v>0</v>
      </c>
      <c r="S293" s="153">
        <v>11</v>
      </c>
      <c r="T293" s="153">
        <v>0</v>
      </c>
      <c r="U293" s="153">
        <v>0</v>
      </c>
      <c r="V293" s="153">
        <v>90</v>
      </c>
      <c r="W293" s="153"/>
      <c r="X293" s="153"/>
      <c r="Y293" s="153"/>
      <c r="Z293" s="153"/>
      <c r="AA293" s="153">
        <v>1</v>
      </c>
      <c r="AB293" s="155">
        <f t="shared" si="12"/>
        <v>21.999999998719382</v>
      </c>
      <c r="AC293" s="156">
        <f t="shared" si="13"/>
        <v>11</v>
      </c>
      <c r="AD293" s="156">
        <f t="shared" si="14"/>
        <v>179.99999998952219</v>
      </c>
    </row>
    <row r="294" spans="1:30" s="48" customFormat="1" ht="45" x14ac:dyDescent="0.25">
      <c r="A294" s="153">
        <v>284</v>
      </c>
      <c r="B294" s="153" t="s">
        <v>170</v>
      </c>
      <c r="C294" s="153" t="s">
        <v>143</v>
      </c>
      <c r="D294" s="153" t="s">
        <v>316</v>
      </c>
      <c r="E294" s="153" t="s">
        <v>159</v>
      </c>
      <c r="F294" s="154" t="s">
        <v>1117</v>
      </c>
      <c r="G294" s="154" t="s">
        <v>1118</v>
      </c>
      <c r="H294" s="153" t="s">
        <v>119</v>
      </c>
      <c r="I294" s="153">
        <v>7.3000000000465697</v>
      </c>
      <c r="J294" s="153" t="s">
        <v>317</v>
      </c>
      <c r="K294" s="153">
        <v>0</v>
      </c>
      <c r="L294" s="153">
        <v>0</v>
      </c>
      <c r="M294" s="153">
        <v>1</v>
      </c>
      <c r="N294" s="153">
        <v>0</v>
      </c>
      <c r="O294" s="153">
        <v>0</v>
      </c>
      <c r="P294" s="153">
        <v>1</v>
      </c>
      <c r="Q294" s="153">
        <v>0</v>
      </c>
      <c r="R294" s="153">
        <v>0</v>
      </c>
      <c r="S294" s="153">
        <v>1</v>
      </c>
      <c r="T294" s="153">
        <v>0</v>
      </c>
      <c r="U294" s="153">
        <v>0</v>
      </c>
      <c r="V294" s="153">
        <v>380</v>
      </c>
      <c r="W294" s="153"/>
      <c r="X294" s="153"/>
      <c r="Y294" s="153"/>
      <c r="Z294" s="153"/>
      <c r="AA294" s="153">
        <v>1</v>
      </c>
      <c r="AB294" s="155">
        <f t="shared" si="12"/>
        <v>7.3000000000465697</v>
      </c>
      <c r="AC294" s="156">
        <f t="shared" si="13"/>
        <v>1</v>
      </c>
      <c r="AD294" s="156">
        <f t="shared" si="14"/>
        <v>2774.0000000176965</v>
      </c>
    </row>
    <row r="295" spans="1:30" s="48" customFormat="1" ht="45" x14ac:dyDescent="0.25">
      <c r="A295" s="153">
        <v>285</v>
      </c>
      <c r="B295" s="153" t="s">
        <v>173</v>
      </c>
      <c r="C295" s="153" t="s">
        <v>143</v>
      </c>
      <c r="D295" s="153" t="s">
        <v>302</v>
      </c>
      <c r="E295" s="153" t="s">
        <v>159</v>
      </c>
      <c r="F295" s="154" t="s">
        <v>1119</v>
      </c>
      <c r="G295" s="154" t="s">
        <v>1120</v>
      </c>
      <c r="H295" s="153" t="s">
        <v>119</v>
      </c>
      <c r="I295" s="153">
        <v>0.89999999996507496</v>
      </c>
      <c r="J295" s="153" t="s">
        <v>303</v>
      </c>
      <c r="K295" s="153">
        <v>0</v>
      </c>
      <c r="L295" s="153">
        <v>0</v>
      </c>
      <c r="M295" s="153">
        <v>1</v>
      </c>
      <c r="N295" s="153">
        <v>0</v>
      </c>
      <c r="O295" s="153">
        <v>0</v>
      </c>
      <c r="P295" s="153">
        <v>1</v>
      </c>
      <c r="Q295" s="153">
        <v>0</v>
      </c>
      <c r="R295" s="153">
        <v>0</v>
      </c>
      <c r="S295" s="153">
        <v>1</v>
      </c>
      <c r="T295" s="153">
        <v>0</v>
      </c>
      <c r="U295" s="153">
        <v>0</v>
      </c>
      <c r="V295" s="153">
        <v>500</v>
      </c>
      <c r="W295" s="153"/>
      <c r="X295" s="153"/>
      <c r="Y295" s="153"/>
      <c r="Z295" s="153"/>
      <c r="AA295" s="153">
        <v>1</v>
      </c>
      <c r="AB295" s="155">
        <f t="shared" si="12"/>
        <v>0.89999999996507496</v>
      </c>
      <c r="AC295" s="156">
        <f t="shared" si="13"/>
        <v>1</v>
      </c>
      <c r="AD295" s="156">
        <f t="shared" si="14"/>
        <v>449.99999998253747</v>
      </c>
    </row>
    <row r="296" spans="1:30" s="48" customFormat="1" ht="45" x14ac:dyDescent="0.25">
      <c r="A296" s="153">
        <v>286</v>
      </c>
      <c r="B296" s="153" t="s">
        <v>170</v>
      </c>
      <c r="C296" s="153" t="s">
        <v>143</v>
      </c>
      <c r="D296" s="153" t="s">
        <v>443</v>
      </c>
      <c r="E296" s="153" t="s">
        <v>159</v>
      </c>
      <c r="F296" s="154" t="s">
        <v>1121</v>
      </c>
      <c r="G296" s="154" t="s">
        <v>1122</v>
      </c>
      <c r="H296" s="153" t="s">
        <v>119</v>
      </c>
      <c r="I296" s="153">
        <v>3.3666666666395</v>
      </c>
      <c r="J296" s="153" t="s">
        <v>446</v>
      </c>
      <c r="K296" s="153">
        <v>0</v>
      </c>
      <c r="L296" s="153">
        <v>0</v>
      </c>
      <c r="M296" s="153">
        <v>1</v>
      </c>
      <c r="N296" s="153">
        <v>0</v>
      </c>
      <c r="O296" s="153">
        <v>0</v>
      </c>
      <c r="P296" s="153">
        <v>1</v>
      </c>
      <c r="Q296" s="153">
        <v>0</v>
      </c>
      <c r="R296" s="153">
        <v>0</v>
      </c>
      <c r="S296" s="153">
        <v>1</v>
      </c>
      <c r="T296" s="153">
        <v>0</v>
      </c>
      <c r="U296" s="153">
        <v>0</v>
      </c>
      <c r="V296" s="153">
        <v>840</v>
      </c>
      <c r="W296" s="153"/>
      <c r="X296" s="153"/>
      <c r="Y296" s="153"/>
      <c r="Z296" s="153"/>
      <c r="AA296" s="153">
        <v>1</v>
      </c>
      <c r="AB296" s="155">
        <f t="shared" si="12"/>
        <v>3.3666666666395</v>
      </c>
      <c r="AC296" s="156">
        <f t="shared" si="13"/>
        <v>1</v>
      </c>
      <c r="AD296" s="156">
        <f t="shared" si="14"/>
        <v>2827.9999999771799</v>
      </c>
    </row>
    <row r="297" spans="1:30" s="48" customFormat="1" ht="45" x14ac:dyDescent="0.25">
      <c r="A297" s="153">
        <v>287</v>
      </c>
      <c r="B297" s="153" t="s">
        <v>173</v>
      </c>
      <c r="C297" s="153" t="s">
        <v>143</v>
      </c>
      <c r="D297" s="153" t="s">
        <v>358</v>
      </c>
      <c r="E297" s="153" t="s">
        <v>159</v>
      </c>
      <c r="F297" s="154" t="s">
        <v>1123</v>
      </c>
      <c r="G297" s="154" t="s">
        <v>1124</v>
      </c>
      <c r="H297" s="153" t="s">
        <v>119</v>
      </c>
      <c r="I297" s="153">
        <v>3.3833333333605</v>
      </c>
      <c r="J297" s="153" t="s">
        <v>361</v>
      </c>
      <c r="K297" s="153">
        <v>0</v>
      </c>
      <c r="L297" s="153">
        <v>2</v>
      </c>
      <c r="M297" s="153">
        <v>5</v>
      </c>
      <c r="N297" s="153">
        <v>0</v>
      </c>
      <c r="O297" s="153">
        <v>2</v>
      </c>
      <c r="P297" s="153">
        <v>3</v>
      </c>
      <c r="Q297" s="153">
        <v>0</v>
      </c>
      <c r="R297" s="153">
        <v>0</v>
      </c>
      <c r="S297" s="153">
        <v>4</v>
      </c>
      <c r="T297" s="153">
        <v>1</v>
      </c>
      <c r="U297" s="153">
        <v>0</v>
      </c>
      <c r="V297" s="153">
        <v>60</v>
      </c>
      <c r="W297" s="153"/>
      <c r="X297" s="153"/>
      <c r="Y297" s="153"/>
      <c r="Z297" s="153"/>
      <c r="AA297" s="153">
        <v>1</v>
      </c>
      <c r="AB297" s="155">
        <f t="shared" si="12"/>
        <v>16.916666666802499</v>
      </c>
      <c r="AC297" s="156">
        <f t="shared" si="13"/>
        <v>5</v>
      </c>
      <c r="AD297" s="156">
        <f t="shared" si="14"/>
        <v>203.00000000163001</v>
      </c>
    </row>
    <row r="298" spans="1:30" s="48" customFormat="1" ht="60" x14ac:dyDescent="0.25">
      <c r="A298" s="153">
        <v>288</v>
      </c>
      <c r="B298" s="153" t="s">
        <v>174</v>
      </c>
      <c r="C298" s="153" t="s">
        <v>143</v>
      </c>
      <c r="D298" s="153" t="s">
        <v>954</v>
      </c>
      <c r="E298" s="153" t="s">
        <v>159</v>
      </c>
      <c r="F298" s="154" t="s">
        <v>1125</v>
      </c>
      <c r="G298" s="154" t="s">
        <v>1125</v>
      </c>
      <c r="H298" s="153" t="s">
        <v>120</v>
      </c>
      <c r="I298" s="153">
        <v>0</v>
      </c>
      <c r="J298" s="153" t="s">
        <v>957</v>
      </c>
      <c r="K298" s="153">
        <v>0</v>
      </c>
      <c r="L298" s="153">
        <v>0</v>
      </c>
      <c r="M298" s="153">
        <v>1</v>
      </c>
      <c r="N298" s="153">
        <v>0</v>
      </c>
      <c r="O298" s="153">
        <v>0</v>
      </c>
      <c r="P298" s="153">
        <v>1</v>
      </c>
      <c r="Q298" s="153">
        <v>0</v>
      </c>
      <c r="R298" s="153">
        <v>0</v>
      </c>
      <c r="S298" s="153">
        <v>1</v>
      </c>
      <c r="T298" s="153">
        <v>0</v>
      </c>
      <c r="U298" s="153">
        <v>0</v>
      </c>
      <c r="V298" s="153">
        <v>513</v>
      </c>
      <c r="W298" s="153"/>
      <c r="X298" s="153" t="s">
        <v>1126</v>
      </c>
      <c r="Y298" s="153" t="s">
        <v>144</v>
      </c>
      <c r="Z298" s="153" t="s">
        <v>146</v>
      </c>
      <c r="AA298" s="153">
        <v>0</v>
      </c>
      <c r="AB298" s="155">
        <f t="shared" si="12"/>
        <v>0</v>
      </c>
      <c r="AC298" s="156">
        <f t="shared" si="13"/>
        <v>0</v>
      </c>
      <c r="AD298" s="156">
        <f t="shared" si="14"/>
        <v>0</v>
      </c>
    </row>
    <row r="299" spans="1:30" s="48" customFormat="1" ht="45" x14ac:dyDescent="0.25">
      <c r="A299" s="153">
        <v>289</v>
      </c>
      <c r="B299" s="153" t="s">
        <v>171</v>
      </c>
      <c r="C299" s="153" t="s">
        <v>143</v>
      </c>
      <c r="D299" s="153" t="s">
        <v>1127</v>
      </c>
      <c r="E299" s="153" t="s">
        <v>159</v>
      </c>
      <c r="F299" s="154" t="s">
        <v>1128</v>
      </c>
      <c r="G299" s="154" t="s">
        <v>1129</v>
      </c>
      <c r="H299" s="153" t="s">
        <v>119</v>
      </c>
      <c r="I299" s="153">
        <v>1.06666666665114</v>
      </c>
      <c r="J299" s="153" t="s">
        <v>1130</v>
      </c>
      <c r="K299" s="153">
        <v>0</v>
      </c>
      <c r="L299" s="153">
        <v>0</v>
      </c>
      <c r="M299" s="153">
        <v>2</v>
      </c>
      <c r="N299" s="153">
        <v>0</v>
      </c>
      <c r="O299" s="153">
        <v>0</v>
      </c>
      <c r="P299" s="153">
        <v>2</v>
      </c>
      <c r="Q299" s="153">
        <v>0</v>
      </c>
      <c r="R299" s="153">
        <v>0</v>
      </c>
      <c r="S299" s="153">
        <v>2</v>
      </c>
      <c r="T299" s="153">
        <v>0</v>
      </c>
      <c r="U299" s="153">
        <v>0</v>
      </c>
      <c r="V299" s="153">
        <v>320</v>
      </c>
      <c r="W299" s="153"/>
      <c r="X299" s="153"/>
      <c r="Y299" s="153"/>
      <c r="Z299" s="153"/>
      <c r="AA299" s="153">
        <v>1</v>
      </c>
      <c r="AB299" s="155">
        <f t="shared" si="12"/>
        <v>2.1333333333022799</v>
      </c>
      <c r="AC299" s="156">
        <f t="shared" si="13"/>
        <v>2</v>
      </c>
      <c r="AD299" s="156">
        <f t="shared" si="14"/>
        <v>341.3333333283648</v>
      </c>
    </row>
    <row r="300" spans="1:30" s="48" customFormat="1" ht="45" x14ac:dyDescent="0.25">
      <c r="A300" s="153">
        <v>290</v>
      </c>
      <c r="B300" s="153" t="s">
        <v>173</v>
      </c>
      <c r="C300" s="153" t="s">
        <v>143</v>
      </c>
      <c r="D300" s="153" t="s">
        <v>277</v>
      </c>
      <c r="E300" s="153" t="s">
        <v>159</v>
      </c>
      <c r="F300" s="154" t="s">
        <v>1131</v>
      </c>
      <c r="G300" s="154" t="s">
        <v>1132</v>
      </c>
      <c r="H300" s="153" t="s">
        <v>119</v>
      </c>
      <c r="I300" s="153">
        <v>0.19999999995343401</v>
      </c>
      <c r="J300" s="153" t="s">
        <v>278</v>
      </c>
      <c r="K300" s="153">
        <v>0</v>
      </c>
      <c r="L300" s="153">
        <v>0</v>
      </c>
      <c r="M300" s="153">
        <v>1</v>
      </c>
      <c r="N300" s="153">
        <v>0</v>
      </c>
      <c r="O300" s="153">
        <v>0</v>
      </c>
      <c r="P300" s="153">
        <v>1</v>
      </c>
      <c r="Q300" s="153">
        <v>0</v>
      </c>
      <c r="R300" s="153">
        <v>0</v>
      </c>
      <c r="S300" s="153">
        <v>1</v>
      </c>
      <c r="T300" s="153">
        <v>0</v>
      </c>
      <c r="U300" s="153">
        <v>0</v>
      </c>
      <c r="V300" s="153">
        <v>760</v>
      </c>
      <c r="W300" s="153"/>
      <c r="X300" s="153"/>
      <c r="Y300" s="153"/>
      <c r="Z300" s="153"/>
      <c r="AA300" s="153">
        <v>1</v>
      </c>
      <c r="AB300" s="155">
        <f t="shared" si="12"/>
        <v>0.19999999995343401</v>
      </c>
      <c r="AC300" s="156">
        <f t="shared" si="13"/>
        <v>1</v>
      </c>
      <c r="AD300" s="156">
        <f t="shared" si="14"/>
        <v>151.99999996460986</v>
      </c>
    </row>
    <row r="301" spans="1:30" s="48" customFormat="1" ht="45" x14ac:dyDescent="0.25">
      <c r="A301" s="153">
        <v>291</v>
      </c>
      <c r="B301" s="153" t="s">
        <v>173</v>
      </c>
      <c r="C301" s="153" t="s">
        <v>143</v>
      </c>
      <c r="D301" s="153" t="s">
        <v>1133</v>
      </c>
      <c r="E301" s="153" t="s">
        <v>159</v>
      </c>
      <c r="F301" s="154" t="s">
        <v>1134</v>
      </c>
      <c r="G301" s="154" t="s">
        <v>1135</v>
      </c>
      <c r="H301" s="153" t="s">
        <v>119</v>
      </c>
      <c r="I301" s="153">
        <v>1.16666666662786</v>
      </c>
      <c r="J301" s="153" t="s">
        <v>1136</v>
      </c>
      <c r="K301" s="153">
        <v>0</v>
      </c>
      <c r="L301" s="153">
        <v>0</v>
      </c>
      <c r="M301" s="153">
        <v>1</v>
      </c>
      <c r="N301" s="153">
        <v>0</v>
      </c>
      <c r="O301" s="153">
        <v>0</v>
      </c>
      <c r="P301" s="153">
        <v>1</v>
      </c>
      <c r="Q301" s="153">
        <v>0</v>
      </c>
      <c r="R301" s="153">
        <v>0</v>
      </c>
      <c r="S301" s="153">
        <v>1</v>
      </c>
      <c r="T301" s="153">
        <v>0</v>
      </c>
      <c r="U301" s="153">
        <v>0</v>
      </c>
      <c r="V301" s="153">
        <v>200</v>
      </c>
      <c r="W301" s="153"/>
      <c r="X301" s="153"/>
      <c r="Y301" s="153"/>
      <c r="Z301" s="153"/>
      <c r="AA301" s="153">
        <v>1</v>
      </c>
      <c r="AB301" s="155">
        <f t="shared" si="12"/>
        <v>1.16666666662786</v>
      </c>
      <c r="AC301" s="156">
        <f t="shared" si="13"/>
        <v>1</v>
      </c>
      <c r="AD301" s="156">
        <f t="shared" si="14"/>
        <v>233.333333325572</v>
      </c>
    </row>
    <row r="302" spans="1:30" s="48" customFormat="1" ht="45" x14ac:dyDescent="0.25">
      <c r="A302" s="153">
        <v>292</v>
      </c>
      <c r="B302" s="153" t="s">
        <v>172</v>
      </c>
      <c r="C302" s="153" t="s">
        <v>143</v>
      </c>
      <c r="D302" s="153" t="s">
        <v>733</v>
      </c>
      <c r="E302" s="153" t="s">
        <v>159</v>
      </c>
      <c r="F302" s="154" t="s">
        <v>1137</v>
      </c>
      <c r="G302" s="154" t="s">
        <v>1138</v>
      </c>
      <c r="H302" s="153" t="s">
        <v>119</v>
      </c>
      <c r="I302" s="153">
        <v>2.5666666666511402</v>
      </c>
      <c r="J302" s="153" t="s">
        <v>736</v>
      </c>
      <c r="K302" s="153">
        <v>0</v>
      </c>
      <c r="L302" s="153">
        <v>0</v>
      </c>
      <c r="M302" s="153">
        <v>1</v>
      </c>
      <c r="N302" s="153">
        <v>0</v>
      </c>
      <c r="O302" s="153">
        <v>0</v>
      </c>
      <c r="P302" s="153">
        <v>1</v>
      </c>
      <c r="Q302" s="153">
        <v>0</v>
      </c>
      <c r="R302" s="153">
        <v>0</v>
      </c>
      <c r="S302" s="153">
        <v>1</v>
      </c>
      <c r="T302" s="153">
        <v>0</v>
      </c>
      <c r="U302" s="153">
        <v>0</v>
      </c>
      <c r="V302" s="153">
        <v>10</v>
      </c>
      <c r="W302" s="153"/>
      <c r="X302" s="153"/>
      <c r="Y302" s="153"/>
      <c r="Z302" s="153"/>
      <c r="AA302" s="153">
        <v>1</v>
      </c>
      <c r="AB302" s="155">
        <f t="shared" si="12"/>
        <v>2.5666666666511402</v>
      </c>
      <c r="AC302" s="156">
        <f t="shared" si="13"/>
        <v>1</v>
      </c>
      <c r="AD302" s="156">
        <f t="shared" si="14"/>
        <v>25.666666666511404</v>
      </c>
    </row>
    <row r="303" spans="1:30" s="48" customFormat="1" ht="45" x14ac:dyDescent="0.25">
      <c r="A303" s="153">
        <v>293</v>
      </c>
      <c r="B303" s="153" t="s">
        <v>171</v>
      </c>
      <c r="C303" s="153" t="s">
        <v>143</v>
      </c>
      <c r="D303" s="153" t="s">
        <v>294</v>
      </c>
      <c r="E303" s="153" t="s">
        <v>159</v>
      </c>
      <c r="F303" s="154" t="s">
        <v>1139</v>
      </c>
      <c r="G303" s="154" t="s">
        <v>1140</v>
      </c>
      <c r="H303" s="153" t="s">
        <v>119</v>
      </c>
      <c r="I303" s="153">
        <v>1.73333333339542</v>
      </c>
      <c r="J303" s="153" t="s">
        <v>295</v>
      </c>
      <c r="K303" s="153">
        <v>0</v>
      </c>
      <c r="L303" s="153">
        <v>0</v>
      </c>
      <c r="M303" s="153">
        <v>1</v>
      </c>
      <c r="N303" s="153">
        <v>0</v>
      </c>
      <c r="O303" s="153">
        <v>0</v>
      </c>
      <c r="P303" s="153">
        <v>1</v>
      </c>
      <c r="Q303" s="153">
        <v>0</v>
      </c>
      <c r="R303" s="153">
        <v>0</v>
      </c>
      <c r="S303" s="153">
        <v>1</v>
      </c>
      <c r="T303" s="153">
        <v>0</v>
      </c>
      <c r="U303" s="153">
        <v>0</v>
      </c>
      <c r="V303" s="153">
        <v>720</v>
      </c>
      <c r="W303" s="153"/>
      <c r="X303" s="153"/>
      <c r="Y303" s="153"/>
      <c r="Z303" s="153"/>
      <c r="AA303" s="153">
        <v>1</v>
      </c>
      <c r="AB303" s="155">
        <f t="shared" si="12"/>
        <v>1.73333333339542</v>
      </c>
      <c r="AC303" s="156">
        <f t="shared" si="13"/>
        <v>1</v>
      </c>
      <c r="AD303" s="156">
        <f t="shared" si="14"/>
        <v>1248.0000000447023</v>
      </c>
    </row>
    <row r="304" spans="1:30" s="48" customFormat="1" ht="45" x14ac:dyDescent="0.25">
      <c r="A304" s="153">
        <v>294</v>
      </c>
      <c r="B304" s="153" t="s">
        <v>173</v>
      </c>
      <c r="C304" s="153" t="s">
        <v>143</v>
      </c>
      <c r="D304" s="153" t="s">
        <v>673</v>
      </c>
      <c r="E304" s="153" t="s">
        <v>159</v>
      </c>
      <c r="F304" s="154" t="s">
        <v>1141</v>
      </c>
      <c r="G304" s="154" t="s">
        <v>1142</v>
      </c>
      <c r="H304" s="153" t="s">
        <v>119</v>
      </c>
      <c r="I304" s="153">
        <v>0.68333333329064805</v>
      </c>
      <c r="J304" s="153" t="s">
        <v>675</v>
      </c>
      <c r="K304" s="153">
        <v>0</v>
      </c>
      <c r="L304" s="153">
        <v>0</v>
      </c>
      <c r="M304" s="153">
        <v>1</v>
      </c>
      <c r="N304" s="153">
        <v>0</v>
      </c>
      <c r="O304" s="153">
        <v>0</v>
      </c>
      <c r="P304" s="153">
        <v>1</v>
      </c>
      <c r="Q304" s="153">
        <v>0</v>
      </c>
      <c r="R304" s="153">
        <v>0</v>
      </c>
      <c r="S304" s="153">
        <v>1</v>
      </c>
      <c r="T304" s="153">
        <v>0</v>
      </c>
      <c r="U304" s="153">
        <v>0</v>
      </c>
      <c r="V304" s="153">
        <v>520</v>
      </c>
      <c r="W304" s="153"/>
      <c r="X304" s="153"/>
      <c r="Y304" s="153"/>
      <c r="Z304" s="153"/>
      <c r="AA304" s="153">
        <v>1</v>
      </c>
      <c r="AB304" s="155">
        <f t="shared" si="12"/>
        <v>0.68333333329064805</v>
      </c>
      <c r="AC304" s="156">
        <f t="shared" si="13"/>
        <v>1</v>
      </c>
      <c r="AD304" s="156">
        <f t="shared" si="14"/>
        <v>355.33333331113698</v>
      </c>
    </row>
    <row r="305" spans="1:30" s="48" customFormat="1" ht="45" x14ac:dyDescent="0.25">
      <c r="A305" s="153">
        <v>295</v>
      </c>
      <c r="B305" s="153" t="s">
        <v>173</v>
      </c>
      <c r="C305" s="153" t="s">
        <v>143</v>
      </c>
      <c r="D305" s="153" t="s">
        <v>302</v>
      </c>
      <c r="E305" s="153" t="s">
        <v>159</v>
      </c>
      <c r="F305" s="154" t="s">
        <v>1143</v>
      </c>
      <c r="G305" s="154" t="s">
        <v>1144</v>
      </c>
      <c r="H305" s="153" t="s">
        <v>119</v>
      </c>
      <c r="I305" s="153">
        <v>1.73333333339542</v>
      </c>
      <c r="J305" s="153" t="s">
        <v>303</v>
      </c>
      <c r="K305" s="153">
        <v>0</v>
      </c>
      <c r="L305" s="153">
        <v>0</v>
      </c>
      <c r="M305" s="153">
        <v>1</v>
      </c>
      <c r="N305" s="153">
        <v>0</v>
      </c>
      <c r="O305" s="153">
        <v>0</v>
      </c>
      <c r="P305" s="153">
        <v>1</v>
      </c>
      <c r="Q305" s="153">
        <v>0</v>
      </c>
      <c r="R305" s="153">
        <v>0</v>
      </c>
      <c r="S305" s="153">
        <v>1</v>
      </c>
      <c r="T305" s="153">
        <v>0</v>
      </c>
      <c r="U305" s="153">
        <v>0</v>
      </c>
      <c r="V305" s="153">
        <v>500</v>
      </c>
      <c r="W305" s="153"/>
      <c r="X305" s="153"/>
      <c r="Y305" s="153"/>
      <c r="Z305" s="153"/>
      <c r="AA305" s="153">
        <v>1</v>
      </c>
      <c r="AB305" s="155">
        <f t="shared" si="12"/>
        <v>1.73333333339542</v>
      </c>
      <c r="AC305" s="156">
        <f t="shared" si="13"/>
        <v>1</v>
      </c>
      <c r="AD305" s="156">
        <f t="shared" si="14"/>
        <v>866.66666669770996</v>
      </c>
    </row>
    <row r="306" spans="1:30" s="48" customFormat="1" ht="45" x14ac:dyDescent="0.25">
      <c r="A306" s="153">
        <v>296</v>
      </c>
      <c r="B306" s="153" t="s">
        <v>171</v>
      </c>
      <c r="C306" s="153" t="s">
        <v>143</v>
      </c>
      <c r="D306" s="153" t="s">
        <v>703</v>
      </c>
      <c r="E306" s="153" t="s">
        <v>159</v>
      </c>
      <c r="F306" s="154" t="s">
        <v>1145</v>
      </c>
      <c r="G306" s="154" t="s">
        <v>1146</v>
      </c>
      <c r="H306" s="153" t="s">
        <v>119</v>
      </c>
      <c r="I306" s="153">
        <v>5.8499999998602998</v>
      </c>
      <c r="J306" s="153" t="s">
        <v>705</v>
      </c>
      <c r="K306" s="153">
        <v>0</v>
      </c>
      <c r="L306" s="153">
        <v>0</v>
      </c>
      <c r="M306" s="153">
        <v>6</v>
      </c>
      <c r="N306" s="153">
        <v>0</v>
      </c>
      <c r="O306" s="153">
        <v>0</v>
      </c>
      <c r="P306" s="153">
        <v>6</v>
      </c>
      <c r="Q306" s="153">
        <v>0</v>
      </c>
      <c r="R306" s="153">
        <v>0</v>
      </c>
      <c r="S306" s="153">
        <v>5</v>
      </c>
      <c r="T306" s="153">
        <v>1</v>
      </c>
      <c r="U306" s="153">
        <v>0</v>
      </c>
      <c r="V306" s="153">
        <v>50</v>
      </c>
      <c r="W306" s="153"/>
      <c r="X306" s="153"/>
      <c r="Y306" s="153"/>
      <c r="Z306" s="153"/>
      <c r="AA306" s="153">
        <v>1</v>
      </c>
      <c r="AB306" s="155">
        <f t="shared" si="12"/>
        <v>35.099999999161795</v>
      </c>
      <c r="AC306" s="156">
        <f t="shared" si="13"/>
        <v>6</v>
      </c>
      <c r="AD306" s="156">
        <f t="shared" si="14"/>
        <v>292.49999999301497</v>
      </c>
    </row>
    <row r="307" spans="1:30" s="48" customFormat="1" ht="45" x14ac:dyDescent="0.25">
      <c r="A307" s="153">
        <v>297</v>
      </c>
      <c r="B307" s="153" t="s">
        <v>173</v>
      </c>
      <c r="C307" s="153" t="s">
        <v>143</v>
      </c>
      <c r="D307" s="153" t="s">
        <v>283</v>
      </c>
      <c r="E307" s="153" t="s">
        <v>159</v>
      </c>
      <c r="F307" s="154" t="s">
        <v>1147</v>
      </c>
      <c r="G307" s="154" t="s">
        <v>1148</v>
      </c>
      <c r="H307" s="153" t="s">
        <v>119</v>
      </c>
      <c r="I307" s="153">
        <v>5.7666666666045803</v>
      </c>
      <c r="J307" s="153" t="s">
        <v>284</v>
      </c>
      <c r="K307" s="153">
        <v>0</v>
      </c>
      <c r="L307" s="153">
        <v>0</v>
      </c>
      <c r="M307" s="153">
        <v>1</v>
      </c>
      <c r="N307" s="153">
        <v>0</v>
      </c>
      <c r="O307" s="153">
        <v>0</v>
      </c>
      <c r="P307" s="153">
        <v>1</v>
      </c>
      <c r="Q307" s="153">
        <v>0</v>
      </c>
      <c r="R307" s="153">
        <v>0</v>
      </c>
      <c r="S307" s="153">
        <v>1</v>
      </c>
      <c r="T307" s="153">
        <v>0</v>
      </c>
      <c r="U307" s="153">
        <v>0</v>
      </c>
      <c r="V307" s="153">
        <v>10</v>
      </c>
      <c r="W307" s="153"/>
      <c r="X307" s="153"/>
      <c r="Y307" s="153"/>
      <c r="Z307" s="153"/>
      <c r="AA307" s="153">
        <v>1</v>
      </c>
      <c r="AB307" s="155">
        <f t="shared" si="12"/>
        <v>5.7666666666045803</v>
      </c>
      <c r="AC307" s="156">
        <f t="shared" si="13"/>
        <v>1</v>
      </c>
      <c r="AD307" s="156">
        <f t="shared" si="14"/>
        <v>57.666666666045799</v>
      </c>
    </row>
    <row r="308" spans="1:30" s="48" customFormat="1" ht="45" x14ac:dyDescent="0.25">
      <c r="A308" s="153">
        <v>298</v>
      </c>
      <c r="B308" s="153" t="s">
        <v>173</v>
      </c>
      <c r="C308" s="153" t="s">
        <v>143</v>
      </c>
      <c r="D308" s="153" t="s">
        <v>279</v>
      </c>
      <c r="E308" s="153" t="s">
        <v>159</v>
      </c>
      <c r="F308" s="154" t="s">
        <v>1147</v>
      </c>
      <c r="G308" s="154" t="s">
        <v>1148</v>
      </c>
      <c r="H308" s="153" t="s">
        <v>119</v>
      </c>
      <c r="I308" s="153">
        <v>5.7666666666045803</v>
      </c>
      <c r="J308" s="153" t="s">
        <v>280</v>
      </c>
      <c r="K308" s="153">
        <v>0</v>
      </c>
      <c r="L308" s="153">
        <v>0</v>
      </c>
      <c r="M308" s="153">
        <v>3</v>
      </c>
      <c r="N308" s="153">
        <v>0</v>
      </c>
      <c r="O308" s="153">
        <v>0</v>
      </c>
      <c r="P308" s="153">
        <v>3</v>
      </c>
      <c r="Q308" s="153">
        <v>0</v>
      </c>
      <c r="R308" s="153">
        <v>0</v>
      </c>
      <c r="S308" s="153">
        <v>3</v>
      </c>
      <c r="T308" s="153">
        <v>0</v>
      </c>
      <c r="U308" s="153">
        <v>0</v>
      </c>
      <c r="V308" s="153">
        <v>510</v>
      </c>
      <c r="W308" s="153"/>
      <c r="X308" s="153"/>
      <c r="Y308" s="153"/>
      <c r="Z308" s="153"/>
      <c r="AA308" s="153">
        <v>1</v>
      </c>
      <c r="AB308" s="155">
        <f t="shared" si="12"/>
        <v>17.299999999813743</v>
      </c>
      <c r="AC308" s="156">
        <f t="shared" si="13"/>
        <v>3</v>
      </c>
      <c r="AD308" s="156">
        <f t="shared" si="14"/>
        <v>2940.9999999683359</v>
      </c>
    </row>
    <row r="309" spans="1:30" s="48" customFormat="1" ht="45" x14ac:dyDescent="0.25">
      <c r="A309" s="153">
        <v>299</v>
      </c>
      <c r="B309" s="153" t="s">
        <v>173</v>
      </c>
      <c r="C309" s="153" t="s">
        <v>143</v>
      </c>
      <c r="D309" s="153" t="s">
        <v>281</v>
      </c>
      <c r="E309" s="153" t="s">
        <v>159</v>
      </c>
      <c r="F309" s="154" t="s">
        <v>1147</v>
      </c>
      <c r="G309" s="154" t="s">
        <v>1148</v>
      </c>
      <c r="H309" s="153" t="s">
        <v>119</v>
      </c>
      <c r="I309" s="153">
        <v>5.7666666666045803</v>
      </c>
      <c r="J309" s="153" t="s">
        <v>282</v>
      </c>
      <c r="K309" s="153">
        <v>0</v>
      </c>
      <c r="L309" s="153">
        <v>1</v>
      </c>
      <c r="M309" s="153">
        <v>2</v>
      </c>
      <c r="N309" s="153">
        <v>0</v>
      </c>
      <c r="O309" s="153">
        <v>1</v>
      </c>
      <c r="P309" s="153">
        <v>1</v>
      </c>
      <c r="Q309" s="153">
        <v>0</v>
      </c>
      <c r="R309" s="153">
        <v>0</v>
      </c>
      <c r="S309" s="153">
        <v>2</v>
      </c>
      <c r="T309" s="153">
        <v>0</v>
      </c>
      <c r="U309" s="153">
        <v>0</v>
      </c>
      <c r="V309" s="153">
        <v>830</v>
      </c>
      <c r="W309" s="153"/>
      <c r="X309" s="153"/>
      <c r="Y309" s="153"/>
      <c r="Z309" s="153"/>
      <c r="AA309" s="153">
        <v>1</v>
      </c>
      <c r="AB309" s="155">
        <f t="shared" si="12"/>
        <v>11.533333333209161</v>
      </c>
      <c r="AC309" s="156">
        <f t="shared" si="13"/>
        <v>2</v>
      </c>
      <c r="AD309" s="156">
        <f t="shared" si="14"/>
        <v>4786.333333281802</v>
      </c>
    </row>
    <row r="310" spans="1:30" s="48" customFormat="1" ht="45" x14ac:dyDescent="0.25">
      <c r="A310" s="153">
        <v>300</v>
      </c>
      <c r="B310" s="153" t="s">
        <v>173</v>
      </c>
      <c r="C310" s="153" t="s">
        <v>143</v>
      </c>
      <c r="D310" s="153" t="s">
        <v>285</v>
      </c>
      <c r="E310" s="153" t="s">
        <v>159</v>
      </c>
      <c r="F310" s="154" t="s">
        <v>1147</v>
      </c>
      <c r="G310" s="154" t="s">
        <v>1148</v>
      </c>
      <c r="H310" s="153" t="s">
        <v>119</v>
      </c>
      <c r="I310" s="153">
        <v>5.7666666666045803</v>
      </c>
      <c r="J310" s="153" t="s">
        <v>258</v>
      </c>
      <c r="K310" s="153">
        <v>0</v>
      </c>
      <c r="L310" s="153">
        <v>2</v>
      </c>
      <c r="M310" s="153">
        <v>7</v>
      </c>
      <c r="N310" s="153">
        <v>0</v>
      </c>
      <c r="O310" s="153">
        <v>2</v>
      </c>
      <c r="P310" s="153">
        <v>5</v>
      </c>
      <c r="Q310" s="153">
        <v>0</v>
      </c>
      <c r="R310" s="153">
        <v>0</v>
      </c>
      <c r="S310" s="153">
        <v>7</v>
      </c>
      <c r="T310" s="153">
        <v>0</v>
      </c>
      <c r="U310" s="153">
        <v>0</v>
      </c>
      <c r="V310" s="153">
        <v>230</v>
      </c>
      <c r="W310" s="153"/>
      <c r="X310" s="153"/>
      <c r="Y310" s="153"/>
      <c r="Z310" s="153"/>
      <c r="AA310" s="153">
        <v>1</v>
      </c>
      <c r="AB310" s="155">
        <f t="shared" si="12"/>
        <v>40.366666666232064</v>
      </c>
      <c r="AC310" s="156">
        <f t="shared" si="13"/>
        <v>7</v>
      </c>
      <c r="AD310" s="156">
        <f t="shared" si="14"/>
        <v>1326.3333333190535</v>
      </c>
    </row>
    <row r="311" spans="1:30" s="48" customFormat="1" ht="45" x14ac:dyDescent="0.25">
      <c r="A311" s="153">
        <v>301</v>
      </c>
      <c r="B311" s="153" t="s">
        <v>173</v>
      </c>
      <c r="C311" s="153" t="s">
        <v>143</v>
      </c>
      <c r="D311" s="153" t="s">
        <v>318</v>
      </c>
      <c r="E311" s="153" t="s">
        <v>159</v>
      </c>
      <c r="F311" s="154" t="s">
        <v>1149</v>
      </c>
      <c r="G311" s="154" t="s">
        <v>1150</v>
      </c>
      <c r="H311" s="153" t="s">
        <v>119</v>
      </c>
      <c r="I311" s="153">
        <v>1.89999999990687</v>
      </c>
      <c r="J311" s="153" t="s">
        <v>319</v>
      </c>
      <c r="K311" s="153">
        <v>0</v>
      </c>
      <c r="L311" s="153">
        <v>0</v>
      </c>
      <c r="M311" s="153">
        <v>2</v>
      </c>
      <c r="N311" s="153">
        <v>0</v>
      </c>
      <c r="O311" s="153">
        <v>0</v>
      </c>
      <c r="P311" s="153">
        <v>2</v>
      </c>
      <c r="Q311" s="153">
        <v>0</v>
      </c>
      <c r="R311" s="153">
        <v>0</v>
      </c>
      <c r="S311" s="153">
        <v>2</v>
      </c>
      <c r="T311" s="153">
        <v>0</v>
      </c>
      <c r="U311" s="153">
        <v>0</v>
      </c>
      <c r="V311" s="153">
        <v>1570</v>
      </c>
      <c r="W311" s="153"/>
      <c r="X311" s="153"/>
      <c r="Y311" s="153"/>
      <c r="Z311" s="153"/>
      <c r="AA311" s="153">
        <v>1</v>
      </c>
      <c r="AB311" s="155">
        <f t="shared" si="12"/>
        <v>3.7999999998137399</v>
      </c>
      <c r="AC311" s="156">
        <f t="shared" si="13"/>
        <v>2</v>
      </c>
      <c r="AD311" s="156">
        <f t="shared" si="14"/>
        <v>2982.999999853786</v>
      </c>
    </row>
    <row r="312" spans="1:30" s="48" customFormat="1" ht="45" x14ac:dyDescent="0.25">
      <c r="A312" s="153">
        <v>302</v>
      </c>
      <c r="B312" s="153" t="s">
        <v>173</v>
      </c>
      <c r="C312" s="153" t="s">
        <v>143</v>
      </c>
      <c r="D312" s="153" t="s">
        <v>1151</v>
      </c>
      <c r="E312" s="153" t="s">
        <v>159</v>
      </c>
      <c r="F312" s="154" t="s">
        <v>1152</v>
      </c>
      <c r="G312" s="154" t="s">
        <v>1153</v>
      </c>
      <c r="H312" s="153" t="s">
        <v>119</v>
      </c>
      <c r="I312" s="153">
        <v>1.18333333334886</v>
      </c>
      <c r="J312" s="153" t="s">
        <v>1154</v>
      </c>
      <c r="K312" s="153">
        <v>0</v>
      </c>
      <c r="L312" s="153">
        <v>0</v>
      </c>
      <c r="M312" s="153">
        <v>1</v>
      </c>
      <c r="N312" s="153">
        <v>0</v>
      </c>
      <c r="O312" s="153">
        <v>0</v>
      </c>
      <c r="P312" s="153">
        <v>1</v>
      </c>
      <c r="Q312" s="153">
        <v>0</v>
      </c>
      <c r="R312" s="153">
        <v>0</v>
      </c>
      <c r="S312" s="153">
        <v>1</v>
      </c>
      <c r="T312" s="153">
        <v>0</v>
      </c>
      <c r="U312" s="153">
        <v>0</v>
      </c>
      <c r="V312" s="153">
        <v>150</v>
      </c>
      <c r="W312" s="153"/>
      <c r="X312" s="153"/>
      <c r="Y312" s="153"/>
      <c r="Z312" s="153"/>
      <c r="AA312" s="153">
        <v>1</v>
      </c>
      <c r="AB312" s="155">
        <f t="shared" si="12"/>
        <v>1.18333333334886</v>
      </c>
      <c r="AC312" s="156">
        <f t="shared" si="13"/>
        <v>1</v>
      </c>
      <c r="AD312" s="156">
        <f t="shared" si="14"/>
        <v>177.50000000232902</v>
      </c>
    </row>
    <row r="313" spans="1:30" s="48" customFormat="1" ht="45" x14ac:dyDescent="0.25">
      <c r="A313" s="153">
        <v>303</v>
      </c>
      <c r="B313" s="153" t="s">
        <v>171</v>
      </c>
      <c r="C313" s="153" t="s">
        <v>143</v>
      </c>
      <c r="D313" s="153" t="s">
        <v>422</v>
      </c>
      <c r="E313" s="153" t="s">
        <v>159</v>
      </c>
      <c r="F313" s="154" t="s">
        <v>1155</v>
      </c>
      <c r="G313" s="154" t="s">
        <v>1156</v>
      </c>
      <c r="H313" s="153" t="s">
        <v>119</v>
      </c>
      <c r="I313" s="153">
        <v>1.08333333337214</v>
      </c>
      <c r="J313" s="153" t="s">
        <v>425</v>
      </c>
      <c r="K313" s="153">
        <v>0</v>
      </c>
      <c r="L313" s="153">
        <v>1</v>
      </c>
      <c r="M313" s="153">
        <v>2</v>
      </c>
      <c r="N313" s="153">
        <v>0</v>
      </c>
      <c r="O313" s="153">
        <v>1</v>
      </c>
      <c r="P313" s="153">
        <v>1</v>
      </c>
      <c r="Q313" s="153">
        <v>0</v>
      </c>
      <c r="R313" s="153">
        <v>0</v>
      </c>
      <c r="S313" s="153">
        <v>2</v>
      </c>
      <c r="T313" s="153">
        <v>0</v>
      </c>
      <c r="U313" s="153">
        <v>0</v>
      </c>
      <c r="V313" s="153">
        <v>160</v>
      </c>
      <c r="W313" s="153"/>
      <c r="X313" s="153"/>
      <c r="Y313" s="153"/>
      <c r="Z313" s="153"/>
      <c r="AA313" s="153">
        <v>1</v>
      </c>
      <c r="AB313" s="155">
        <f t="shared" si="12"/>
        <v>2.16666666674428</v>
      </c>
      <c r="AC313" s="156">
        <f t="shared" si="13"/>
        <v>2</v>
      </c>
      <c r="AD313" s="156">
        <f t="shared" si="14"/>
        <v>173.33333333954241</v>
      </c>
    </row>
    <row r="314" spans="1:30" s="48" customFormat="1" ht="60" x14ac:dyDescent="0.25">
      <c r="A314" s="153">
        <v>304</v>
      </c>
      <c r="B314" s="153" t="s">
        <v>171</v>
      </c>
      <c r="C314" s="153" t="s">
        <v>143</v>
      </c>
      <c r="D314" s="153" t="s">
        <v>521</v>
      </c>
      <c r="E314" s="153" t="s">
        <v>159</v>
      </c>
      <c r="F314" s="154" t="s">
        <v>1157</v>
      </c>
      <c r="G314" s="154" t="s">
        <v>1157</v>
      </c>
      <c r="H314" s="153" t="s">
        <v>120</v>
      </c>
      <c r="I314" s="153">
        <v>0</v>
      </c>
      <c r="J314" s="153" t="s">
        <v>246</v>
      </c>
      <c r="K314" s="153">
        <v>0</v>
      </c>
      <c r="L314" s="153">
        <v>3</v>
      </c>
      <c r="M314" s="153">
        <v>13</v>
      </c>
      <c r="N314" s="153">
        <v>0</v>
      </c>
      <c r="O314" s="153">
        <v>3</v>
      </c>
      <c r="P314" s="153">
        <v>10</v>
      </c>
      <c r="Q314" s="153">
        <v>0</v>
      </c>
      <c r="R314" s="153">
        <v>0</v>
      </c>
      <c r="S314" s="153">
        <v>13</v>
      </c>
      <c r="T314" s="153">
        <v>0</v>
      </c>
      <c r="U314" s="153">
        <v>0</v>
      </c>
      <c r="V314" s="153">
        <v>560</v>
      </c>
      <c r="W314" s="153"/>
      <c r="X314" s="153" t="s">
        <v>1158</v>
      </c>
      <c r="Y314" s="153" t="s">
        <v>144</v>
      </c>
      <c r="Z314" s="153" t="s">
        <v>158</v>
      </c>
      <c r="AA314" s="153">
        <v>0</v>
      </c>
      <c r="AB314" s="155">
        <f t="shared" si="12"/>
        <v>0</v>
      </c>
      <c r="AC314" s="156">
        <f t="shared" si="13"/>
        <v>0</v>
      </c>
      <c r="AD314" s="156">
        <f t="shared" si="14"/>
        <v>0</v>
      </c>
    </row>
    <row r="315" spans="1:30" s="48" customFormat="1" ht="60" x14ac:dyDescent="0.25">
      <c r="A315" s="153">
        <v>305</v>
      </c>
      <c r="B315" s="153" t="s">
        <v>172</v>
      </c>
      <c r="C315" s="153" t="s">
        <v>143</v>
      </c>
      <c r="D315" s="153" t="s">
        <v>308</v>
      </c>
      <c r="E315" s="153" t="s">
        <v>159</v>
      </c>
      <c r="F315" s="154" t="s">
        <v>1159</v>
      </c>
      <c r="G315" s="154" t="s">
        <v>1159</v>
      </c>
      <c r="H315" s="153" t="s">
        <v>120</v>
      </c>
      <c r="I315" s="153">
        <v>0</v>
      </c>
      <c r="J315" s="153" t="s">
        <v>309</v>
      </c>
      <c r="K315" s="153">
        <v>0</v>
      </c>
      <c r="L315" s="153">
        <v>0</v>
      </c>
      <c r="M315" s="153">
        <v>1</v>
      </c>
      <c r="N315" s="153">
        <v>0</v>
      </c>
      <c r="O315" s="153">
        <v>0</v>
      </c>
      <c r="P315" s="153">
        <v>1</v>
      </c>
      <c r="Q315" s="153">
        <v>0</v>
      </c>
      <c r="R315" s="153">
        <v>0</v>
      </c>
      <c r="S315" s="153">
        <v>1</v>
      </c>
      <c r="T315" s="153">
        <v>0</v>
      </c>
      <c r="U315" s="153">
        <v>0</v>
      </c>
      <c r="V315" s="153">
        <v>240</v>
      </c>
      <c r="W315" s="153"/>
      <c r="X315" s="153" t="s">
        <v>1160</v>
      </c>
      <c r="Y315" s="153" t="s">
        <v>156</v>
      </c>
      <c r="Z315" s="153" t="s">
        <v>158</v>
      </c>
      <c r="AA315" s="153">
        <v>0</v>
      </c>
      <c r="AB315" s="155">
        <f t="shared" si="12"/>
        <v>0</v>
      </c>
      <c r="AC315" s="156">
        <f t="shared" si="13"/>
        <v>0</v>
      </c>
      <c r="AD315" s="156">
        <f t="shared" si="14"/>
        <v>0</v>
      </c>
    </row>
    <row r="316" spans="1:30" s="48" customFormat="1" ht="45" x14ac:dyDescent="0.25">
      <c r="A316" s="153">
        <v>306</v>
      </c>
      <c r="B316" s="153" t="s">
        <v>173</v>
      </c>
      <c r="C316" s="153" t="s">
        <v>143</v>
      </c>
      <c r="D316" s="153" t="s">
        <v>703</v>
      </c>
      <c r="E316" s="153" t="s">
        <v>159</v>
      </c>
      <c r="F316" s="154" t="s">
        <v>1163</v>
      </c>
      <c r="G316" s="154" t="s">
        <v>1164</v>
      </c>
      <c r="H316" s="153" t="s">
        <v>119</v>
      </c>
      <c r="I316" s="153">
        <v>2.1000000000349202</v>
      </c>
      <c r="J316" s="153" t="s">
        <v>705</v>
      </c>
      <c r="K316" s="153">
        <v>0</v>
      </c>
      <c r="L316" s="153">
        <v>0</v>
      </c>
      <c r="M316" s="153">
        <v>1</v>
      </c>
      <c r="N316" s="153">
        <v>0</v>
      </c>
      <c r="O316" s="153">
        <v>0</v>
      </c>
      <c r="P316" s="153">
        <v>1</v>
      </c>
      <c r="Q316" s="153">
        <v>0</v>
      </c>
      <c r="R316" s="153">
        <v>0</v>
      </c>
      <c r="S316" s="153">
        <v>1</v>
      </c>
      <c r="T316" s="153">
        <v>0</v>
      </c>
      <c r="U316" s="153">
        <v>0</v>
      </c>
      <c r="V316" s="153">
        <v>290</v>
      </c>
      <c r="W316" s="153"/>
      <c r="X316" s="153"/>
      <c r="Y316" s="153"/>
      <c r="Z316" s="153"/>
      <c r="AA316" s="153">
        <v>1</v>
      </c>
      <c r="AB316" s="155">
        <f t="shared" si="12"/>
        <v>2.1000000000349202</v>
      </c>
      <c r="AC316" s="156">
        <f t="shared" si="13"/>
        <v>1</v>
      </c>
      <c r="AD316" s="156">
        <f t="shared" si="14"/>
        <v>609.00000001012688</v>
      </c>
    </row>
    <row r="317" spans="1:30" s="48" customFormat="1" ht="45" x14ac:dyDescent="0.25">
      <c r="A317" s="153">
        <v>307</v>
      </c>
      <c r="B317" s="153" t="s">
        <v>173</v>
      </c>
      <c r="C317" s="153" t="s">
        <v>143</v>
      </c>
      <c r="D317" s="153" t="s">
        <v>1165</v>
      </c>
      <c r="E317" s="153" t="s">
        <v>159</v>
      </c>
      <c r="F317" s="154" t="s">
        <v>1163</v>
      </c>
      <c r="G317" s="154" t="s">
        <v>1164</v>
      </c>
      <c r="H317" s="153" t="s">
        <v>119</v>
      </c>
      <c r="I317" s="153">
        <v>2.1000000000349202</v>
      </c>
      <c r="J317" s="153" t="s">
        <v>1166</v>
      </c>
      <c r="K317" s="153">
        <v>0</v>
      </c>
      <c r="L317" s="153">
        <v>0</v>
      </c>
      <c r="M317" s="153">
        <v>1</v>
      </c>
      <c r="N317" s="153">
        <v>0</v>
      </c>
      <c r="O317" s="153">
        <v>0</v>
      </c>
      <c r="P317" s="153">
        <v>1</v>
      </c>
      <c r="Q317" s="153">
        <v>0</v>
      </c>
      <c r="R317" s="153">
        <v>0</v>
      </c>
      <c r="S317" s="153">
        <v>1</v>
      </c>
      <c r="T317" s="153">
        <v>0</v>
      </c>
      <c r="U317" s="153">
        <v>0</v>
      </c>
      <c r="V317" s="153">
        <v>1050</v>
      </c>
      <c r="W317" s="153"/>
      <c r="X317" s="153"/>
      <c r="Y317" s="153"/>
      <c r="Z317" s="153"/>
      <c r="AA317" s="153">
        <v>1</v>
      </c>
      <c r="AB317" s="155">
        <f t="shared" si="12"/>
        <v>2.1000000000349202</v>
      </c>
      <c r="AC317" s="156">
        <f t="shared" si="13"/>
        <v>1</v>
      </c>
      <c r="AD317" s="156">
        <f t="shared" si="14"/>
        <v>2205.0000000366663</v>
      </c>
    </row>
    <row r="318" spans="1:30" s="48" customFormat="1" ht="45" x14ac:dyDescent="0.25">
      <c r="A318" s="153">
        <v>308</v>
      </c>
      <c r="B318" s="153" t="s">
        <v>170</v>
      </c>
      <c r="C318" s="153" t="s">
        <v>143</v>
      </c>
      <c r="D318" s="153" t="s">
        <v>1167</v>
      </c>
      <c r="E318" s="153" t="s">
        <v>159</v>
      </c>
      <c r="F318" s="154" t="s">
        <v>1168</v>
      </c>
      <c r="G318" s="154" t="s">
        <v>1169</v>
      </c>
      <c r="H318" s="153" t="s">
        <v>119</v>
      </c>
      <c r="I318" s="153">
        <v>1.16666666662786</v>
      </c>
      <c r="J318" s="153" t="s">
        <v>1170</v>
      </c>
      <c r="K318" s="153">
        <v>0</v>
      </c>
      <c r="L318" s="153">
        <v>0</v>
      </c>
      <c r="M318" s="153">
        <v>1</v>
      </c>
      <c r="N318" s="153">
        <v>0</v>
      </c>
      <c r="O318" s="153">
        <v>0</v>
      </c>
      <c r="P318" s="153">
        <v>1</v>
      </c>
      <c r="Q318" s="153">
        <v>0</v>
      </c>
      <c r="R318" s="153">
        <v>0</v>
      </c>
      <c r="S318" s="153">
        <v>1</v>
      </c>
      <c r="T318" s="153">
        <v>0</v>
      </c>
      <c r="U318" s="153">
        <v>0</v>
      </c>
      <c r="V318" s="153">
        <v>410</v>
      </c>
      <c r="W318" s="153"/>
      <c r="X318" s="153"/>
      <c r="Y318" s="153"/>
      <c r="Z318" s="153"/>
      <c r="AA318" s="153">
        <v>1</v>
      </c>
      <c r="AB318" s="155">
        <f t="shared" si="12"/>
        <v>1.16666666662786</v>
      </c>
      <c r="AC318" s="156">
        <f t="shared" si="13"/>
        <v>1</v>
      </c>
      <c r="AD318" s="156">
        <f t="shared" si="14"/>
        <v>478.33333331742261</v>
      </c>
    </row>
    <row r="319" spans="1:30" s="48" customFormat="1" ht="45" x14ac:dyDescent="0.25">
      <c r="A319" s="153">
        <v>309</v>
      </c>
      <c r="B319" s="153" t="s">
        <v>173</v>
      </c>
      <c r="C319" s="153" t="s">
        <v>143</v>
      </c>
      <c r="D319" s="153" t="s">
        <v>648</v>
      </c>
      <c r="E319" s="153" t="s">
        <v>159</v>
      </c>
      <c r="F319" s="154" t="s">
        <v>1171</v>
      </c>
      <c r="G319" s="154" t="s">
        <v>1172</v>
      </c>
      <c r="H319" s="153" t="s">
        <v>119</v>
      </c>
      <c r="I319" s="153">
        <v>1.00000000011642</v>
      </c>
      <c r="J319" s="153" t="s">
        <v>661</v>
      </c>
      <c r="K319" s="153">
        <v>0</v>
      </c>
      <c r="L319" s="153">
        <v>0</v>
      </c>
      <c r="M319" s="153">
        <v>1</v>
      </c>
      <c r="N319" s="153">
        <v>0</v>
      </c>
      <c r="O319" s="153">
        <v>0</v>
      </c>
      <c r="P319" s="153">
        <v>1</v>
      </c>
      <c r="Q319" s="153">
        <v>0</v>
      </c>
      <c r="R319" s="153">
        <v>0</v>
      </c>
      <c r="S319" s="153">
        <v>1</v>
      </c>
      <c r="T319" s="153">
        <v>0</v>
      </c>
      <c r="U319" s="153">
        <v>0</v>
      </c>
      <c r="V319" s="153">
        <v>410</v>
      </c>
      <c r="W319" s="153"/>
      <c r="X319" s="153"/>
      <c r="Y319" s="153"/>
      <c r="Z319" s="153"/>
      <c r="AA319" s="153">
        <v>1</v>
      </c>
      <c r="AB319" s="155">
        <f t="shared" si="12"/>
        <v>1.00000000011642</v>
      </c>
      <c r="AC319" s="156">
        <f t="shared" si="13"/>
        <v>1</v>
      </c>
      <c r="AD319" s="156">
        <f t="shared" si="14"/>
        <v>410.00000004773221</v>
      </c>
    </row>
    <row r="320" spans="1:30" s="48" customFormat="1" ht="45" x14ac:dyDescent="0.25">
      <c r="A320" s="153">
        <v>310</v>
      </c>
      <c r="B320" s="153" t="s">
        <v>172</v>
      </c>
      <c r="C320" s="153" t="s">
        <v>143</v>
      </c>
      <c r="D320" s="153" t="s">
        <v>308</v>
      </c>
      <c r="E320" s="153" t="s">
        <v>159</v>
      </c>
      <c r="F320" s="154" t="s">
        <v>1173</v>
      </c>
      <c r="G320" s="154" t="s">
        <v>1174</v>
      </c>
      <c r="H320" s="153" t="s">
        <v>119</v>
      </c>
      <c r="I320" s="153">
        <v>4.6999999999534303</v>
      </c>
      <c r="J320" s="153" t="s">
        <v>309</v>
      </c>
      <c r="K320" s="153">
        <v>0</v>
      </c>
      <c r="L320" s="153">
        <v>0</v>
      </c>
      <c r="M320" s="153">
        <v>1</v>
      </c>
      <c r="N320" s="153">
        <v>0</v>
      </c>
      <c r="O320" s="153">
        <v>0</v>
      </c>
      <c r="P320" s="153">
        <v>1</v>
      </c>
      <c r="Q320" s="153">
        <v>0</v>
      </c>
      <c r="R320" s="153">
        <v>0</v>
      </c>
      <c r="S320" s="153">
        <v>1</v>
      </c>
      <c r="T320" s="153">
        <v>0</v>
      </c>
      <c r="U320" s="153">
        <v>0</v>
      </c>
      <c r="V320" s="153">
        <v>230</v>
      </c>
      <c r="W320" s="153"/>
      <c r="X320" s="153"/>
      <c r="Y320" s="153"/>
      <c r="Z320" s="153"/>
      <c r="AA320" s="153">
        <v>1</v>
      </c>
      <c r="AB320" s="155">
        <f t="shared" si="12"/>
        <v>4.6999999999534303</v>
      </c>
      <c r="AC320" s="156">
        <f t="shared" si="13"/>
        <v>1</v>
      </c>
      <c r="AD320" s="156">
        <f t="shared" si="14"/>
        <v>1080.9999999892889</v>
      </c>
    </row>
    <row r="321" spans="1:30" s="48" customFormat="1" ht="45" x14ac:dyDescent="0.25">
      <c r="A321" s="153">
        <v>311</v>
      </c>
      <c r="B321" s="153" t="s">
        <v>173</v>
      </c>
      <c r="C321" s="153" t="s">
        <v>143</v>
      </c>
      <c r="D321" s="153" t="s">
        <v>271</v>
      </c>
      <c r="E321" s="153" t="s">
        <v>159</v>
      </c>
      <c r="F321" s="154" t="s">
        <v>1175</v>
      </c>
      <c r="G321" s="154" t="s">
        <v>1176</v>
      </c>
      <c r="H321" s="153" t="s">
        <v>119</v>
      </c>
      <c r="I321" s="153">
        <v>1.18333333334886</v>
      </c>
      <c r="J321" s="153" t="s">
        <v>272</v>
      </c>
      <c r="K321" s="153">
        <v>0</v>
      </c>
      <c r="L321" s="153">
        <v>0</v>
      </c>
      <c r="M321" s="153">
        <v>1</v>
      </c>
      <c r="N321" s="153">
        <v>0</v>
      </c>
      <c r="O321" s="153">
        <v>0</v>
      </c>
      <c r="P321" s="153">
        <v>1</v>
      </c>
      <c r="Q321" s="153">
        <v>0</v>
      </c>
      <c r="R321" s="153">
        <v>0</v>
      </c>
      <c r="S321" s="153">
        <v>1</v>
      </c>
      <c r="T321" s="153">
        <v>0</v>
      </c>
      <c r="U321" s="153">
        <v>0</v>
      </c>
      <c r="V321" s="153">
        <v>470</v>
      </c>
      <c r="W321" s="153"/>
      <c r="X321" s="153"/>
      <c r="Y321" s="153"/>
      <c r="Z321" s="153"/>
      <c r="AA321" s="153">
        <v>1</v>
      </c>
      <c r="AB321" s="155">
        <f t="shared" si="12"/>
        <v>1.18333333334886</v>
      </c>
      <c r="AC321" s="156">
        <f t="shared" si="13"/>
        <v>1</v>
      </c>
      <c r="AD321" s="156">
        <f t="shared" si="14"/>
        <v>556.16666667396419</v>
      </c>
    </row>
    <row r="322" spans="1:30" s="48" customFormat="1" ht="60" x14ac:dyDescent="0.25">
      <c r="A322" s="153">
        <v>312</v>
      </c>
      <c r="B322" s="153" t="s">
        <v>173</v>
      </c>
      <c r="C322" s="153" t="s">
        <v>143</v>
      </c>
      <c r="D322" s="153" t="s">
        <v>302</v>
      </c>
      <c r="E322" s="153" t="s">
        <v>159</v>
      </c>
      <c r="F322" s="154" t="s">
        <v>1177</v>
      </c>
      <c r="G322" s="154" t="s">
        <v>1177</v>
      </c>
      <c r="H322" s="153" t="s">
        <v>120</v>
      </c>
      <c r="I322" s="153">
        <v>0</v>
      </c>
      <c r="J322" s="153" t="s">
        <v>303</v>
      </c>
      <c r="K322" s="153">
        <v>0</v>
      </c>
      <c r="L322" s="153">
        <v>0</v>
      </c>
      <c r="M322" s="153">
        <v>1</v>
      </c>
      <c r="N322" s="153">
        <v>0</v>
      </c>
      <c r="O322" s="153">
        <v>0</v>
      </c>
      <c r="P322" s="153">
        <v>1</v>
      </c>
      <c r="Q322" s="153">
        <v>0</v>
      </c>
      <c r="R322" s="153">
        <v>0</v>
      </c>
      <c r="S322" s="153">
        <v>1</v>
      </c>
      <c r="T322" s="153">
        <v>0</v>
      </c>
      <c r="U322" s="153">
        <v>0</v>
      </c>
      <c r="V322" s="153">
        <v>600</v>
      </c>
      <c r="W322" s="153"/>
      <c r="X322" s="153" t="s">
        <v>1178</v>
      </c>
      <c r="Y322" s="153" t="s">
        <v>156</v>
      </c>
      <c r="Z322" s="153" t="s">
        <v>154</v>
      </c>
      <c r="AA322" s="153">
        <v>0</v>
      </c>
      <c r="AB322" s="155">
        <f t="shared" si="12"/>
        <v>0</v>
      </c>
      <c r="AC322" s="156">
        <f t="shared" si="13"/>
        <v>0</v>
      </c>
      <c r="AD322" s="156">
        <f t="shared" si="14"/>
        <v>0</v>
      </c>
    </row>
    <row r="323" spans="1:30" s="48" customFormat="1" ht="45" x14ac:dyDescent="0.25">
      <c r="A323" s="153">
        <v>313</v>
      </c>
      <c r="B323" s="153" t="s">
        <v>173</v>
      </c>
      <c r="C323" s="153" t="s">
        <v>143</v>
      </c>
      <c r="D323" s="153" t="s">
        <v>1179</v>
      </c>
      <c r="E323" s="153" t="s">
        <v>159</v>
      </c>
      <c r="F323" s="154" t="s">
        <v>1180</v>
      </c>
      <c r="G323" s="154" t="s">
        <v>1181</v>
      </c>
      <c r="H323" s="153" t="s">
        <v>119</v>
      </c>
      <c r="I323" s="153">
        <v>5.9833333332790097</v>
      </c>
      <c r="J323" s="153" t="s">
        <v>1182</v>
      </c>
      <c r="K323" s="153">
        <v>0</v>
      </c>
      <c r="L323" s="153">
        <v>0</v>
      </c>
      <c r="M323" s="153">
        <v>1</v>
      </c>
      <c r="N323" s="153">
        <v>0</v>
      </c>
      <c r="O323" s="153">
        <v>0</v>
      </c>
      <c r="P323" s="153">
        <v>1</v>
      </c>
      <c r="Q323" s="153">
        <v>0</v>
      </c>
      <c r="R323" s="153">
        <v>0</v>
      </c>
      <c r="S323" s="153">
        <v>1</v>
      </c>
      <c r="T323" s="153">
        <v>0</v>
      </c>
      <c r="U323" s="153">
        <v>0</v>
      </c>
      <c r="V323" s="153">
        <v>70</v>
      </c>
      <c r="W323" s="153"/>
      <c r="X323" s="153"/>
      <c r="Y323" s="153"/>
      <c r="Z323" s="153"/>
      <c r="AA323" s="153">
        <v>1</v>
      </c>
      <c r="AB323" s="155">
        <f t="shared" si="12"/>
        <v>5.9833333332790097</v>
      </c>
      <c r="AC323" s="156">
        <f t="shared" si="13"/>
        <v>1</v>
      </c>
      <c r="AD323" s="156">
        <f t="shared" si="14"/>
        <v>418.83333332953066</v>
      </c>
    </row>
    <row r="324" spans="1:30" s="48" customFormat="1" ht="45" x14ac:dyDescent="0.25">
      <c r="A324" s="153">
        <v>314</v>
      </c>
      <c r="B324" s="153" t="s">
        <v>173</v>
      </c>
      <c r="C324" s="153" t="s">
        <v>143</v>
      </c>
      <c r="D324" s="153" t="s">
        <v>833</v>
      </c>
      <c r="E324" s="153" t="s">
        <v>159</v>
      </c>
      <c r="F324" s="154" t="s">
        <v>1180</v>
      </c>
      <c r="G324" s="154" t="s">
        <v>1181</v>
      </c>
      <c r="H324" s="153" t="s">
        <v>119</v>
      </c>
      <c r="I324" s="153">
        <v>5.9833333332790097</v>
      </c>
      <c r="J324" s="153" t="s">
        <v>836</v>
      </c>
      <c r="K324" s="153">
        <v>0</v>
      </c>
      <c r="L324" s="153">
        <v>0</v>
      </c>
      <c r="M324" s="153">
        <v>1</v>
      </c>
      <c r="N324" s="153">
        <v>0</v>
      </c>
      <c r="O324" s="153">
        <v>0</v>
      </c>
      <c r="P324" s="153">
        <v>1</v>
      </c>
      <c r="Q324" s="153">
        <v>0</v>
      </c>
      <c r="R324" s="153">
        <v>0</v>
      </c>
      <c r="S324" s="153">
        <v>1</v>
      </c>
      <c r="T324" s="153">
        <v>0</v>
      </c>
      <c r="U324" s="153">
        <v>0</v>
      </c>
      <c r="V324" s="153">
        <v>100</v>
      </c>
      <c r="W324" s="153"/>
      <c r="X324" s="153"/>
      <c r="Y324" s="153"/>
      <c r="Z324" s="153"/>
      <c r="AA324" s="153">
        <v>1</v>
      </c>
      <c r="AB324" s="155">
        <f t="shared" si="12"/>
        <v>5.9833333332790097</v>
      </c>
      <c r="AC324" s="156">
        <f t="shared" si="13"/>
        <v>1</v>
      </c>
      <c r="AD324" s="156">
        <f t="shared" si="14"/>
        <v>598.33333332790096</v>
      </c>
    </row>
    <row r="325" spans="1:30" s="48" customFormat="1" ht="45" x14ac:dyDescent="0.25">
      <c r="A325" s="153">
        <v>315</v>
      </c>
      <c r="B325" s="153" t="s">
        <v>170</v>
      </c>
      <c r="C325" s="153" t="s">
        <v>143</v>
      </c>
      <c r="D325" s="153" t="s">
        <v>917</v>
      </c>
      <c r="E325" s="153" t="s">
        <v>159</v>
      </c>
      <c r="F325" s="154" t="s">
        <v>1183</v>
      </c>
      <c r="G325" s="154" t="s">
        <v>1184</v>
      </c>
      <c r="H325" s="153" t="s">
        <v>119</v>
      </c>
      <c r="I325" s="153">
        <v>0.54999999987194303</v>
      </c>
      <c r="J325" s="153" t="s">
        <v>919</v>
      </c>
      <c r="K325" s="153">
        <v>0</v>
      </c>
      <c r="L325" s="153">
        <v>0</v>
      </c>
      <c r="M325" s="153">
        <v>1</v>
      </c>
      <c r="N325" s="153">
        <v>0</v>
      </c>
      <c r="O325" s="153">
        <v>0</v>
      </c>
      <c r="P325" s="153">
        <v>1</v>
      </c>
      <c r="Q325" s="153">
        <v>0</v>
      </c>
      <c r="R325" s="153">
        <v>0</v>
      </c>
      <c r="S325" s="153">
        <v>1</v>
      </c>
      <c r="T325" s="153">
        <v>0</v>
      </c>
      <c r="U325" s="153">
        <v>0</v>
      </c>
      <c r="V325" s="153">
        <v>100</v>
      </c>
      <c r="W325" s="153"/>
      <c r="X325" s="153"/>
      <c r="Y325" s="153"/>
      <c r="Z325" s="153"/>
      <c r="AA325" s="153">
        <v>1</v>
      </c>
      <c r="AB325" s="155">
        <f t="shared" si="12"/>
        <v>0.54999999987194303</v>
      </c>
      <c r="AC325" s="156">
        <f t="shared" si="13"/>
        <v>1</v>
      </c>
      <c r="AD325" s="156">
        <f t="shared" si="14"/>
        <v>54.9999999871943</v>
      </c>
    </row>
    <row r="326" spans="1:30" s="48" customFormat="1" ht="45" x14ac:dyDescent="0.25">
      <c r="A326" s="153">
        <v>316</v>
      </c>
      <c r="B326" s="153" t="s">
        <v>170</v>
      </c>
      <c r="C326" s="153" t="s">
        <v>143</v>
      </c>
      <c r="D326" s="153" t="s">
        <v>1185</v>
      </c>
      <c r="E326" s="153" t="s">
        <v>159</v>
      </c>
      <c r="F326" s="154" t="s">
        <v>1186</v>
      </c>
      <c r="G326" s="154" t="s">
        <v>1187</v>
      </c>
      <c r="H326" s="153" t="s">
        <v>119</v>
      </c>
      <c r="I326" s="153">
        <v>1.40000000002328</v>
      </c>
      <c r="J326" s="153" t="s">
        <v>1188</v>
      </c>
      <c r="K326" s="153">
        <v>0</v>
      </c>
      <c r="L326" s="153">
        <v>0</v>
      </c>
      <c r="M326" s="153">
        <v>1</v>
      </c>
      <c r="N326" s="153">
        <v>0</v>
      </c>
      <c r="O326" s="153">
        <v>0</v>
      </c>
      <c r="P326" s="153">
        <v>1</v>
      </c>
      <c r="Q326" s="153">
        <v>0</v>
      </c>
      <c r="R326" s="153">
        <v>0</v>
      </c>
      <c r="S326" s="153">
        <v>1</v>
      </c>
      <c r="T326" s="153">
        <v>0</v>
      </c>
      <c r="U326" s="153">
        <v>0</v>
      </c>
      <c r="V326" s="153">
        <v>340</v>
      </c>
      <c r="W326" s="153"/>
      <c r="X326" s="153"/>
      <c r="Y326" s="153"/>
      <c r="Z326" s="153"/>
      <c r="AA326" s="153">
        <v>1</v>
      </c>
      <c r="AB326" s="155">
        <f t="shared" si="12"/>
        <v>1.40000000002328</v>
      </c>
      <c r="AC326" s="156">
        <f t="shared" si="13"/>
        <v>1</v>
      </c>
      <c r="AD326" s="156">
        <f t="shared" si="14"/>
        <v>476.00000000791516</v>
      </c>
    </row>
    <row r="327" spans="1:30" s="48" customFormat="1" ht="45" x14ac:dyDescent="0.25">
      <c r="A327" s="153">
        <v>317</v>
      </c>
      <c r="B327" s="153" t="s">
        <v>173</v>
      </c>
      <c r="C327" s="153" t="s">
        <v>143</v>
      </c>
      <c r="D327" s="153" t="s">
        <v>281</v>
      </c>
      <c r="E327" s="153" t="s">
        <v>159</v>
      </c>
      <c r="F327" s="154" t="s">
        <v>1189</v>
      </c>
      <c r="G327" s="154" t="s">
        <v>1190</v>
      </c>
      <c r="H327" s="153" t="s">
        <v>119</v>
      </c>
      <c r="I327" s="153">
        <v>1.0499999999301499</v>
      </c>
      <c r="J327" s="153" t="s">
        <v>282</v>
      </c>
      <c r="K327" s="153">
        <v>0</v>
      </c>
      <c r="L327" s="153">
        <v>0</v>
      </c>
      <c r="M327" s="153">
        <v>1</v>
      </c>
      <c r="N327" s="153">
        <v>0</v>
      </c>
      <c r="O327" s="153">
        <v>0</v>
      </c>
      <c r="P327" s="153">
        <v>1</v>
      </c>
      <c r="Q327" s="153">
        <v>0</v>
      </c>
      <c r="R327" s="153">
        <v>0</v>
      </c>
      <c r="S327" s="153">
        <v>1</v>
      </c>
      <c r="T327" s="153">
        <v>0</v>
      </c>
      <c r="U327" s="153">
        <v>0</v>
      </c>
      <c r="V327" s="153">
        <v>830</v>
      </c>
      <c r="W327" s="153"/>
      <c r="X327" s="153"/>
      <c r="Y327" s="153"/>
      <c r="Z327" s="153"/>
      <c r="AA327" s="153">
        <v>1</v>
      </c>
      <c r="AB327" s="155">
        <f t="shared" si="12"/>
        <v>1.0499999999301499</v>
      </c>
      <c r="AC327" s="156">
        <f t="shared" si="13"/>
        <v>1</v>
      </c>
      <c r="AD327" s="156">
        <f t="shared" si="14"/>
        <v>871.49999994202449</v>
      </c>
    </row>
    <row r="328" spans="1:30" s="48" customFormat="1" ht="45" x14ac:dyDescent="0.25">
      <c r="A328" s="153">
        <v>318</v>
      </c>
      <c r="B328" s="153" t="s">
        <v>172</v>
      </c>
      <c r="C328" s="153" t="s">
        <v>143</v>
      </c>
      <c r="D328" s="153" t="s">
        <v>306</v>
      </c>
      <c r="E328" s="153" t="s">
        <v>159</v>
      </c>
      <c r="F328" s="154" t="s">
        <v>1191</v>
      </c>
      <c r="G328" s="154" t="s">
        <v>1192</v>
      </c>
      <c r="H328" s="153" t="s">
        <v>119</v>
      </c>
      <c r="I328" s="153">
        <v>0.70000000001164198</v>
      </c>
      <c r="J328" s="153" t="s">
        <v>307</v>
      </c>
      <c r="K328" s="153">
        <v>0</v>
      </c>
      <c r="L328" s="153">
        <v>0</v>
      </c>
      <c r="M328" s="153">
        <v>1</v>
      </c>
      <c r="N328" s="153">
        <v>0</v>
      </c>
      <c r="O328" s="153">
        <v>0</v>
      </c>
      <c r="P328" s="153">
        <v>1</v>
      </c>
      <c r="Q328" s="153">
        <v>0</v>
      </c>
      <c r="R328" s="153">
        <v>0</v>
      </c>
      <c r="S328" s="153">
        <v>1</v>
      </c>
      <c r="T328" s="153">
        <v>0</v>
      </c>
      <c r="U328" s="153">
        <v>0</v>
      </c>
      <c r="V328" s="153">
        <v>510</v>
      </c>
      <c r="W328" s="153"/>
      <c r="X328" s="153"/>
      <c r="Y328" s="153"/>
      <c r="Z328" s="153"/>
      <c r="AA328" s="153">
        <v>1</v>
      </c>
      <c r="AB328" s="155">
        <f t="shared" si="12"/>
        <v>0.70000000001164198</v>
      </c>
      <c r="AC328" s="156">
        <f t="shared" si="13"/>
        <v>1</v>
      </c>
      <c r="AD328" s="156">
        <f t="shared" si="14"/>
        <v>357.00000000593741</v>
      </c>
    </row>
    <row r="329" spans="1:30" s="48" customFormat="1" ht="45" x14ac:dyDescent="0.25">
      <c r="A329" s="153">
        <v>319</v>
      </c>
      <c r="B329" s="153" t="s">
        <v>173</v>
      </c>
      <c r="C329" s="153" t="s">
        <v>143</v>
      </c>
      <c r="D329" s="153" t="s">
        <v>256</v>
      </c>
      <c r="E329" s="153" t="s">
        <v>159</v>
      </c>
      <c r="F329" s="154" t="s">
        <v>1193</v>
      </c>
      <c r="G329" s="154" t="s">
        <v>1194</v>
      </c>
      <c r="H329" s="153" t="s">
        <v>119</v>
      </c>
      <c r="I329" s="153">
        <v>1.18333333334886</v>
      </c>
      <c r="J329" s="153" t="s">
        <v>257</v>
      </c>
      <c r="K329" s="153">
        <v>0</v>
      </c>
      <c r="L329" s="153">
        <v>0</v>
      </c>
      <c r="M329" s="153">
        <v>1</v>
      </c>
      <c r="N329" s="153">
        <v>0</v>
      </c>
      <c r="O329" s="153">
        <v>0</v>
      </c>
      <c r="P329" s="153">
        <v>1</v>
      </c>
      <c r="Q329" s="153">
        <v>0</v>
      </c>
      <c r="R329" s="153">
        <v>0</v>
      </c>
      <c r="S329" s="153">
        <v>1</v>
      </c>
      <c r="T329" s="153">
        <v>0</v>
      </c>
      <c r="U329" s="153">
        <v>0</v>
      </c>
      <c r="V329" s="153">
        <v>250</v>
      </c>
      <c r="W329" s="153"/>
      <c r="X329" s="153"/>
      <c r="Y329" s="153"/>
      <c r="Z329" s="153"/>
      <c r="AA329" s="153">
        <v>1</v>
      </c>
      <c r="AB329" s="155">
        <f t="shared" si="12"/>
        <v>1.18333333334886</v>
      </c>
      <c r="AC329" s="156">
        <f t="shared" si="13"/>
        <v>1</v>
      </c>
      <c r="AD329" s="156">
        <f t="shared" si="14"/>
        <v>295.83333333721504</v>
      </c>
    </row>
    <row r="330" spans="1:30" s="48" customFormat="1" ht="45" x14ac:dyDescent="0.25">
      <c r="A330" s="153">
        <v>320</v>
      </c>
      <c r="B330" s="153" t="s">
        <v>173</v>
      </c>
      <c r="C330" s="153" t="s">
        <v>143</v>
      </c>
      <c r="D330" s="153" t="s">
        <v>1165</v>
      </c>
      <c r="E330" s="153" t="s">
        <v>159</v>
      </c>
      <c r="F330" s="154" t="s">
        <v>1195</v>
      </c>
      <c r="G330" s="154" t="s">
        <v>1196</v>
      </c>
      <c r="H330" s="153" t="s">
        <v>119</v>
      </c>
      <c r="I330" s="153">
        <v>2.0000000000582099</v>
      </c>
      <c r="J330" s="153" t="s">
        <v>1166</v>
      </c>
      <c r="K330" s="153">
        <v>0</v>
      </c>
      <c r="L330" s="153">
        <v>0</v>
      </c>
      <c r="M330" s="153">
        <v>1</v>
      </c>
      <c r="N330" s="153">
        <v>0</v>
      </c>
      <c r="O330" s="153">
        <v>0</v>
      </c>
      <c r="P330" s="153">
        <v>1</v>
      </c>
      <c r="Q330" s="153">
        <v>0</v>
      </c>
      <c r="R330" s="153">
        <v>0</v>
      </c>
      <c r="S330" s="153">
        <v>1</v>
      </c>
      <c r="T330" s="153">
        <v>0</v>
      </c>
      <c r="U330" s="153">
        <v>0</v>
      </c>
      <c r="V330" s="153">
        <v>1050</v>
      </c>
      <c r="W330" s="153"/>
      <c r="X330" s="153"/>
      <c r="Y330" s="153"/>
      <c r="Z330" s="153"/>
      <c r="AA330" s="153">
        <v>1</v>
      </c>
      <c r="AB330" s="155">
        <f t="shared" si="12"/>
        <v>2.0000000000582099</v>
      </c>
      <c r="AC330" s="156">
        <f t="shared" si="13"/>
        <v>1</v>
      </c>
      <c r="AD330" s="156">
        <f t="shared" si="14"/>
        <v>2100.0000000611203</v>
      </c>
    </row>
    <row r="331" spans="1:30" s="48" customFormat="1" ht="45" x14ac:dyDescent="0.25">
      <c r="A331" s="153">
        <v>321</v>
      </c>
      <c r="B331" s="153" t="s">
        <v>173</v>
      </c>
      <c r="C331" s="153" t="s">
        <v>143</v>
      </c>
      <c r="D331" s="153" t="s">
        <v>703</v>
      </c>
      <c r="E331" s="153" t="s">
        <v>159</v>
      </c>
      <c r="F331" s="154" t="s">
        <v>1195</v>
      </c>
      <c r="G331" s="154" t="s">
        <v>1196</v>
      </c>
      <c r="H331" s="153" t="s">
        <v>119</v>
      </c>
      <c r="I331" s="153">
        <v>2.0000000000582099</v>
      </c>
      <c r="J331" s="153" t="s">
        <v>705</v>
      </c>
      <c r="K331" s="153">
        <v>0</v>
      </c>
      <c r="L331" s="153">
        <v>0</v>
      </c>
      <c r="M331" s="153">
        <v>1</v>
      </c>
      <c r="N331" s="153">
        <v>0</v>
      </c>
      <c r="O331" s="153">
        <v>0</v>
      </c>
      <c r="P331" s="153">
        <v>1</v>
      </c>
      <c r="Q331" s="153">
        <v>0</v>
      </c>
      <c r="R331" s="153">
        <v>0</v>
      </c>
      <c r="S331" s="153">
        <v>1</v>
      </c>
      <c r="T331" s="153">
        <v>0</v>
      </c>
      <c r="U331" s="153">
        <v>0</v>
      </c>
      <c r="V331" s="153">
        <v>290</v>
      </c>
      <c r="W331" s="153"/>
      <c r="X331" s="153"/>
      <c r="Y331" s="153"/>
      <c r="Z331" s="153"/>
      <c r="AA331" s="153">
        <v>1</v>
      </c>
      <c r="AB331" s="155">
        <f t="shared" si="12"/>
        <v>2.0000000000582099</v>
      </c>
      <c r="AC331" s="156">
        <f t="shared" si="13"/>
        <v>1</v>
      </c>
      <c r="AD331" s="156">
        <f t="shared" si="14"/>
        <v>580.0000000168809</v>
      </c>
    </row>
    <row r="332" spans="1:30" s="48" customFormat="1" ht="60" x14ac:dyDescent="0.25">
      <c r="A332" s="153">
        <v>322</v>
      </c>
      <c r="B332" s="153" t="s">
        <v>171</v>
      </c>
      <c r="C332" s="153" t="s">
        <v>143</v>
      </c>
      <c r="D332" s="153" t="s">
        <v>874</v>
      </c>
      <c r="E332" s="153" t="s">
        <v>159</v>
      </c>
      <c r="F332" s="157" t="s">
        <v>1197</v>
      </c>
      <c r="G332" s="154" t="s">
        <v>1198</v>
      </c>
      <c r="H332" s="153" t="s">
        <v>120</v>
      </c>
      <c r="I332" s="153">
        <v>0.73333333345362905</v>
      </c>
      <c r="J332" s="153" t="s">
        <v>247</v>
      </c>
      <c r="K332" s="153">
        <v>0</v>
      </c>
      <c r="L332" s="153">
        <v>0</v>
      </c>
      <c r="M332" s="153">
        <v>2</v>
      </c>
      <c r="N332" s="153">
        <v>0</v>
      </c>
      <c r="O332" s="153">
        <v>0</v>
      </c>
      <c r="P332" s="153">
        <v>2</v>
      </c>
      <c r="Q332" s="153">
        <v>0</v>
      </c>
      <c r="R332" s="153">
        <v>0</v>
      </c>
      <c r="S332" s="153">
        <v>2</v>
      </c>
      <c r="T332" s="153">
        <v>0</v>
      </c>
      <c r="U332" s="153">
        <v>0</v>
      </c>
      <c r="V332" s="153">
        <v>860</v>
      </c>
      <c r="W332" s="153"/>
      <c r="X332" s="153" t="s">
        <v>1199</v>
      </c>
      <c r="Y332" s="153" t="s">
        <v>144</v>
      </c>
      <c r="Z332" s="153" t="s">
        <v>158</v>
      </c>
      <c r="AA332" s="153">
        <v>0</v>
      </c>
      <c r="AB332" s="155">
        <f t="shared" ref="AB332:AB395" si="15">I332*M332*AA332</f>
        <v>0</v>
      </c>
      <c r="AC332" s="156">
        <f t="shared" ref="AC332:AC395" si="16">M332*AA332</f>
        <v>0</v>
      </c>
      <c r="AD332" s="156">
        <f t="shared" ref="AD332:AD395" si="17">I332*V332</f>
        <v>630.66666677012097</v>
      </c>
    </row>
    <row r="333" spans="1:30" s="48" customFormat="1" ht="60" x14ac:dyDescent="0.25">
      <c r="A333" s="153">
        <v>323</v>
      </c>
      <c r="B333" s="153" t="s">
        <v>171</v>
      </c>
      <c r="C333" s="153" t="s">
        <v>143</v>
      </c>
      <c r="D333" s="153" t="s">
        <v>294</v>
      </c>
      <c r="E333" s="153" t="s">
        <v>159</v>
      </c>
      <c r="F333" s="154" t="s">
        <v>1200</v>
      </c>
      <c r="G333" s="154" t="s">
        <v>1201</v>
      </c>
      <c r="H333" s="153" t="s">
        <v>120</v>
      </c>
      <c r="I333" s="153">
        <v>1.0999999999185099</v>
      </c>
      <c r="J333" s="153" t="s">
        <v>295</v>
      </c>
      <c r="K333" s="153">
        <v>0</v>
      </c>
      <c r="L333" s="153">
        <v>0</v>
      </c>
      <c r="M333" s="153">
        <v>1</v>
      </c>
      <c r="N333" s="153">
        <v>0</v>
      </c>
      <c r="O333" s="153">
        <v>0</v>
      </c>
      <c r="P333" s="153">
        <v>1</v>
      </c>
      <c r="Q333" s="153">
        <v>0</v>
      </c>
      <c r="R333" s="153">
        <v>0</v>
      </c>
      <c r="S333" s="153">
        <v>1</v>
      </c>
      <c r="T333" s="153">
        <v>0</v>
      </c>
      <c r="U333" s="153">
        <v>0</v>
      </c>
      <c r="V333" s="153">
        <v>720</v>
      </c>
      <c r="W333" s="153"/>
      <c r="X333" s="153" t="s">
        <v>1202</v>
      </c>
      <c r="Y333" s="153" t="s">
        <v>144</v>
      </c>
      <c r="Z333" s="153" t="s">
        <v>158</v>
      </c>
      <c r="AA333" s="153">
        <v>1</v>
      </c>
      <c r="AB333" s="155">
        <f t="shared" si="15"/>
        <v>1.0999999999185099</v>
      </c>
      <c r="AC333" s="156">
        <f t="shared" si="16"/>
        <v>1</v>
      </c>
      <c r="AD333" s="156">
        <f t="shared" si="17"/>
        <v>791.99999994132713</v>
      </c>
    </row>
    <row r="334" spans="1:30" s="48" customFormat="1" ht="45" x14ac:dyDescent="0.25">
      <c r="A334" s="153">
        <v>324</v>
      </c>
      <c r="B334" s="153" t="s">
        <v>173</v>
      </c>
      <c r="C334" s="153" t="s">
        <v>143</v>
      </c>
      <c r="D334" s="153" t="s">
        <v>1203</v>
      </c>
      <c r="E334" s="153" t="s">
        <v>159</v>
      </c>
      <c r="F334" s="154" t="s">
        <v>1204</v>
      </c>
      <c r="G334" s="154" t="s">
        <v>1205</v>
      </c>
      <c r="H334" s="153" t="s">
        <v>119</v>
      </c>
      <c r="I334" s="153">
        <v>2.6833333333488598</v>
      </c>
      <c r="J334" s="153" t="s">
        <v>1206</v>
      </c>
      <c r="K334" s="153">
        <v>0</v>
      </c>
      <c r="L334" s="153">
        <v>0</v>
      </c>
      <c r="M334" s="153">
        <v>2</v>
      </c>
      <c r="N334" s="153">
        <v>0</v>
      </c>
      <c r="O334" s="153">
        <v>0</v>
      </c>
      <c r="P334" s="153">
        <v>2</v>
      </c>
      <c r="Q334" s="153">
        <v>0</v>
      </c>
      <c r="R334" s="153">
        <v>0</v>
      </c>
      <c r="S334" s="153">
        <v>2</v>
      </c>
      <c r="T334" s="153">
        <v>0</v>
      </c>
      <c r="U334" s="153">
        <v>0</v>
      </c>
      <c r="V334" s="153">
        <v>400</v>
      </c>
      <c r="W334" s="153"/>
      <c r="X334" s="153"/>
      <c r="Y334" s="153"/>
      <c r="Z334" s="153"/>
      <c r="AA334" s="153">
        <v>1</v>
      </c>
      <c r="AB334" s="155">
        <f t="shared" si="15"/>
        <v>5.3666666666977196</v>
      </c>
      <c r="AC334" s="156">
        <f t="shared" si="16"/>
        <v>2</v>
      </c>
      <c r="AD334" s="156">
        <f t="shared" si="17"/>
        <v>1073.333333339544</v>
      </c>
    </row>
    <row r="335" spans="1:30" s="48" customFormat="1" hidden="1" x14ac:dyDescent="0.25">
      <c r="A335" s="153"/>
      <c r="B335" s="153"/>
      <c r="C335" s="153"/>
      <c r="D335" s="153"/>
      <c r="E335" s="153"/>
      <c r="F335" s="154"/>
      <c r="G335" s="154"/>
      <c r="H335" s="153"/>
      <c r="I335" s="153"/>
      <c r="J335" s="153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53"/>
      <c r="AB335" s="155">
        <f t="shared" si="15"/>
        <v>0</v>
      </c>
      <c r="AC335" s="156">
        <f t="shared" si="16"/>
        <v>0</v>
      </c>
      <c r="AD335" s="156">
        <f t="shared" si="17"/>
        <v>0</v>
      </c>
    </row>
    <row r="336" spans="1:30" s="48" customFormat="1" hidden="1" x14ac:dyDescent="0.25">
      <c r="A336" s="153"/>
      <c r="B336" s="153"/>
      <c r="C336" s="153"/>
      <c r="D336" s="153"/>
      <c r="E336" s="153"/>
      <c r="F336" s="154"/>
      <c r="G336" s="154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  <c r="Z336" s="153"/>
      <c r="AA336" s="153"/>
      <c r="AB336" s="155">
        <f t="shared" si="15"/>
        <v>0</v>
      </c>
      <c r="AC336" s="156">
        <f t="shared" si="16"/>
        <v>0</v>
      </c>
      <c r="AD336" s="156">
        <f t="shared" si="17"/>
        <v>0</v>
      </c>
    </row>
    <row r="337" spans="1:30" s="48" customFormat="1" hidden="1" x14ac:dyDescent="0.25">
      <c r="A337" s="153"/>
      <c r="B337" s="153"/>
      <c r="C337" s="153"/>
      <c r="D337" s="153"/>
      <c r="E337" s="153"/>
      <c r="F337" s="154"/>
      <c r="G337" s="154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  <c r="Z337" s="153"/>
      <c r="AA337" s="153"/>
      <c r="AB337" s="155">
        <f t="shared" si="15"/>
        <v>0</v>
      </c>
      <c r="AC337" s="156">
        <f t="shared" si="16"/>
        <v>0</v>
      </c>
      <c r="AD337" s="156">
        <f t="shared" si="17"/>
        <v>0</v>
      </c>
    </row>
    <row r="338" spans="1:30" s="48" customFormat="1" hidden="1" x14ac:dyDescent="0.25">
      <c r="A338" s="153"/>
      <c r="B338" s="153"/>
      <c r="C338" s="153"/>
      <c r="D338" s="153"/>
      <c r="E338" s="153"/>
      <c r="F338" s="154"/>
      <c r="G338" s="154"/>
      <c r="H338" s="153"/>
      <c r="I338" s="153"/>
      <c r="J338" s="153"/>
      <c r="K338" s="153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  <c r="Z338" s="153"/>
      <c r="AA338" s="153"/>
      <c r="AB338" s="155">
        <f t="shared" si="15"/>
        <v>0</v>
      </c>
      <c r="AC338" s="156">
        <f t="shared" si="16"/>
        <v>0</v>
      </c>
      <c r="AD338" s="156">
        <f t="shared" si="17"/>
        <v>0</v>
      </c>
    </row>
    <row r="339" spans="1:30" s="48" customFormat="1" hidden="1" x14ac:dyDescent="0.25">
      <c r="A339" s="153"/>
      <c r="B339" s="153"/>
      <c r="C339" s="153"/>
      <c r="D339" s="153"/>
      <c r="E339" s="153"/>
      <c r="F339" s="154"/>
      <c r="G339" s="154"/>
      <c r="H339" s="153"/>
      <c r="I339" s="153"/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  <c r="Z339" s="153"/>
      <c r="AA339" s="153"/>
      <c r="AB339" s="155">
        <f t="shared" si="15"/>
        <v>0</v>
      </c>
      <c r="AC339" s="156">
        <f t="shared" si="16"/>
        <v>0</v>
      </c>
      <c r="AD339" s="156">
        <f t="shared" si="17"/>
        <v>0</v>
      </c>
    </row>
    <row r="340" spans="1:30" s="48" customFormat="1" hidden="1" x14ac:dyDescent="0.25">
      <c r="A340" s="153"/>
      <c r="B340" s="153"/>
      <c r="C340" s="153"/>
      <c r="D340" s="153"/>
      <c r="E340" s="153"/>
      <c r="F340" s="154"/>
      <c r="G340" s="154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  <c r="Z340" s="153"/>
      <c r="AA340" s="153"/>
      <c r="AB340" s="155">
        <f t="shared" si="15"/>
        <v>0</v>
      </c>
      <c r="AC340" s="156">
        <f t="shared" si="16"/>
        <v>0</v>
      </c>
      <c r="AD340" s="156">
        <f t="shared" si="17"/>
        <v>0</v>
      </c>
    </row>
    <row r="341" spans="1:30" s="48" customFormat="1" hidden="1" x14ac:dyDescent="0.25">
      <c r="A341" s="153"/>
      <c r="B341" s="153"/>
      <c r="C341" s="153"/>
      <c r="D341" s="153"/>
      <c r="E341" s="153"/>
      <c r="F341" s="154"/>
      <c r="G341" s="154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  <c r="Z341" s="153"/>
      <c r="AA341" s="153"/>
      <c r="AB341" s="155">
        <f t="shared" si="15"/>
        <v>0</v>
      </c>
      <c r="AC341" s="156">
        <f t="shared" si="16"/>
        <v>0</v>
      </c>
      <c r="AD341" s="156">
        <f t="shared" si="17"/>
        <v>0</v>
      </c>
    </row>
    <row r="342" spans="1:30" s="48" customFormat="1" hidden="1" x14ac:dyDescent="0.25">
      <c r="A342" s="153"/>
      <c r="B342" s="153"/>
      <c r="C342" s="153"/>
      <c r="D342" s="153"/>
      <c r="E342" s="153"/>
      <c r="F342" s="154"/>
      <c r="G342" s="154"/>
      <c r="H342" s="153"/>
      <c r="I342" s="153"/>
      <c r="J342" s="153"/>
      <c r="K342" s="153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  <c r="Z342" s="153"/>
      <c r="AA342" s="153"/>
      <c r="AB342" s="155">
        <f t="shared" si="15"/>
        <v>0</v>
      </c>
      <c r="AC342" s="156">
        <f t="shared" si="16"/>
        <v>0</v>
      </c>
      <c r="AD342" s="156">
        <f t="shared" si="17"/>
        <v>0</v>
      </c>
    </row>
    <row r="343" spans="1:30" s="48" customFormat="1" hidden="1" x14ac:dyDescent="0.25">
      <c r="A343" s="153"/>
      <c r="B343" s="153"/>
      <c r="C343" s="153"/>
      <c r="D343" s="153"/>
      <c r="E343" s="153"/>
      <c r="F343" s="154"/>
      <c r="G343" s="154"/>
      <c r="H343" s="153"/>
      <c r="I343" s="153"/>
      <c r="J343" s="153"/>
      <c r="K343" s="153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  <c r="Z343" s="153"/>
      <c r="AA343" s="153"/>
      <c r="AB343" s="155">
        <f t="shared" si="15"/>
        <v>0</v>
      </c>
      <c r="AC343" s="156">
        <f t="shared" si="16"/>
        <v>0</v>
      </c>
      <c r="AD343" s="156">
        <f t="shared" si="17"/>
        <v>0</v>
      </c>
    </row>
    <row r="344" spans="1:30" s="48" customFormat="1" hidden="1" x14ac:dyDescent="0.25">
      <c r="A344" s="153"/>
      <c r="B344" s="153"/>
      <c r="C344" s="153"/>
      <c r="D344" s="153"/>
      <c r="E344" s="153"/>
      <c r="F344" s="154"/>
      <c r="G344" s="154"/>
      <c r="H344" s="153"/>
      <c r="I344" s="153"/>
      <c r="J344" s="153"/>
      <c r="K344" s="153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  <c r="Z344" s="153"/>
      <c r="AA344" s="153"/>
      <c r="AB344" s="155">
        <f t="shared" si="15"/>
        <v>0</v>
      </c>
      <c r="AC344" s="156">
        <f t="shared" si="16"/>
        <v>0</v>
      </c>
      <c r="AD344" s="156">
        <f t="shared" si="17"/>
        <v>0</v>
      </c>
    </row>
    <row r="345" spans="1:30" s="48" customFormat="1" hidden="1" x14ac:dyDescent="0.25">
      <c r="A345" s="153"/>
      <c r="B345" s="153"/>
      <c r="C345" s="153"/>
      <c r="D345" s="153"/>
      <c r="E345" s="153"/>
      <c r="F345" s="154"/>
      <c r="G345" s="154"/>
      <c r="H345" s="153"/>
      <c r="I345" s="153"/>
      <c r="J345" s="153"/>
      <c r="K345" s="153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  <c r="Z345" s="153"/>
      <c r="AA345" s="153"/>
      <c r="AB345" s="155">
        <f t="shared" si="15"/>
        <v>0</v>
      </c>
      <c r="AC345" s="156">
        <f t="shared" si="16"/>
        <v>0</v>
      </c>
      <c r="AD345" s="156">
        <f t="shared" si="17"/>
        <v>0</v>
      </c>
    </row>
    <row r="346" spans="1:30" s="48" customFormat="1" hidden="1" x14ac:dyDescent="0.25">
      <c r="A346" s="153"/>
      <c r="B346" s="153"/>
      <c r="C346" s="153"/>
      <c r="D346" s="153"/>
      <c r="E346" s="153"/>
      <c r="F346" s="154"/>
      <c r="G346" s="154"/>
      <c r="H346" s="153"/>
      <c r="I346" s="153"/>
      <c r="J346" s="153"/>
      <c r="K346" s="153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  <c r="Z346" s="153"/>
      <c r="AA346" s="153"/>
      <c r="AB346" s="155">
        <f t="shared" si="15"/>
        <v>0</v>
      </c>
      <c r="AC346" s="156">
        <f t="shared" si="16"/>
        <v>0</v>
      </c>
      <c r="AD346" s="156">
        <f t="shared" si="17"/>
        <v>0</v>
      </c>
    </row>
    <row r="347" spans="1:30" s="48" customFormat="1" hidden="1" x14ac:dyDescent="0.25">
      <c r="A347" s="153"/>
      <c r="B347" s="153"/>
      <c r="C347" s="153"/>
      <c r="D347" s="153"/>
      <c r="E347" s="153"/>
      <c r="F347" s="154"/>
      <c r="G347" s="154"/>
      <c r="H347" s="153"/>
      <c r="I347" s="153"/>
      <c r="J347" s="153"/>
      <c r="K347" s="153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  <c r="AB347" s="155">
        <f t="shared" si="15"/>
        <v>0</v>
      </c>
      <c r="AC347" s="156">
        <f t="shared" si="16"/>
        <v>0</v>
      </c>
      <c r="AD347" s="156">
        <f t="shared" si="17"/>
        <v>0</v>
      </c>
    </row>
    <row r="348" spans="1:30" s="48" customFormat="1" hidden="1" x14ac:dyDescent="0.25">
      <c r="A348" s="153"/>
      <c r="B348" s="153"/>
      <c r="C348" s="153"/>
      <c r="D348" s="153"/>
      <c r="E348" s="153"/>
      <c r="F348" s="154"/>
      <c r="G348" s="154"/>
      <c r="H348" s="153"/>
      <c r="I348" s="153"/>
      <c r="J348" s="153"/>
      <c r="K348" s="153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  <c r="Z348" s="153"/>
      <c r="AA348" s="153"/>
      <c r="AB348" s="155">
        <f t="shared" si="15"/>
        <v>0</v>
      </c>
      <c r="AC348" s="156">
        <f t="shared" si="16"/>
        <v>0</v>
      </c>
      <c r="AD348" s="156">
        <f t="shared" si="17"/>
        <v>0</v>
      </c>
    </row>
    <row r="349" spans="1:30" s="48" customFormat="1" hidden="1" x14ac:dyDescent="0.25">
      <c r="A349" s="153"/>
      <c r="B349" s="153"/>
      <c r="C349" s="153"/>
      <c r="D349" s="153"/>
      <c r="E349" s="153"/>
      <c r="F349" s="154"/>
      <c r="G349" s="154"/>
      <c r="H349" s="153"/>
      <c r="I349" s="153"/>
      <c r="J349" s="153"/>
      <c r="K349" s="153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  <c r="Z349" s="153"/>
      <c r="AA349" s="153"/>
      <c r="AB349" s="155">
        <f t="shared" si="15"/>
        <v>0</v>
      </c>
      <c r="AC349" s="156">
        <f t="shared" si="16"/>
        <v>0</v>
      </c>
      <c r="AD349" s="156">
        <f t="shared" si="17"/>
        <v>0</v>
      </c>
    </row>
    <row r="350" spans="1:30" s="48" customFormat="1" hidden="1" x14ac:dyDescent="0.25">
      <c r="A350" s="153"/>
      <c r="B350" s="153"/>
      <c r="C350" s="153"/>
      <c r="D350" s="153"/>
      <c r="E350" s="153"/>
      <c r="F350" s="154"/>
      <c r="G350" s="154"/>
      <c r="H350" s="153"/>
      <c r="I350" s="153"/>
      <c r="J350" s="153"/>
      <c r="K350" s="153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  <c r="AB350" s="155">
        <f t="shared" si="15"/>
        <v>0</v>
      </c>
      <c r="AC350" s="156">
        <f t="shared" si="16"/>
        <v>0</v>
      </c>
      <c r="AD350" s="156">
        <f t="shared" si="17"/>
        <v>0</v>
      </c>
    </row>
    <row r="351" spans="1:30" s="48" customFormat="1" hidden="1" x14ac:dyDescent="0.25">
      <c r="A351" s="153"/>
      <c r="B351" s="153"/>
      <c r="C351" s="153"/>
      <c r="D351" s="153"/>
      <c r="E351" s="153"/>
      <c r="F351" s="154"/>
      <c r="G351" s="154"/>
      <c r="H351" s="153"/>
      <c r="I351" s="153"/>
      <c r="J351" s="153"/>
      <c r="K351" s="153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  <c r="Z351" s="153"/>
      <c r="AA351" s="153"/>
      <c r="AB351" s="155">
        <f t="shared" si="15"/>
        <v>0</v>
      </c>
      <c r="AC351" s="156">
        <f t="shared" si="16"/>
        <v>0</v>
      </c>
      <c r="AD351" s="156">
        <f t="shared" si="17"/>
        <v>0</v>
      </c>
    </row>
    <row r="352" spans="1:30" s="48" customFormat="1" hidden="1" x14ac:dyDescent="0.25">
      <c r="A352" s="153"/>
      <c r="B352" s="153"/>
      <c r="C352" s="153"/>
      <c r="D352" s="153"/>
      <c r="E352" s="153"/>
      <c r="F352" s="154"/>
      <c r="G352" s="154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  <c r="AB352" s="155">
        <f t="shared" si="15"/>
        <v>0</v>
      </c>
      <c r="AC352" s="156">
        <f t="shared" si="16"/>
        <v>0</v>
      </c>
      <c r="AD352" s="156">
        <f t="shared" si="17"/>
        <v>0</v>
      </c>
    </row>
    <row r="353" spans="1:30" s="48" customFormat="1" hidden="1" x14ac:dyDescent="0.25">
      <c r="A353" s="153"/>
      <c r="B353" s="153"/>
      <c r="C353" s="153"/>
      <c r="D353" s="153"/>
      <c r="E353" s="153"/>
      <c r="F353" s="154"/>
      <c r="G353" s="154"/>
      <c r="H353" s="153"/>
      <c r="I353" s="153"/>
      <c r="J353" s="153"/>
      <c r="K353" s="153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  <c r="Z353" s="153"/>
      <c r="AA353" s="153"/>
      <c r="AB353" s="155">
        <f t="shared" si="15"/>
        <v>0</v>
      </c>
      <c r="AC353" s="156">
        <f t="shared" si="16"/>
        <v>0</v>
      </c>
      <c r="AD353" s="156">
        <f t="shared" si="17"/>
        <v>0</v>
      </c>
    </row>
    <row r="354" spans="1:30" s="48" customFormat="1" hidden="1" x14ac:dyDescent="0.25">
      <c r="A354" s="153"/>
      <c r="B354" s="153"/>
      <c r="C354" s="153"/>
      <c r="D354" s="153"/>
      <c r="E354" s="153"/>
      <c r="F354" s="154"/>
      <c r="G354" s="154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  <c r="Z354" s="153"/>
      <c r="AA354" s="153"/>
      <c r="AB354" s="155">
        <f t="shared" si="15"/>
        <v>0</v>
      </c>
      <c r="AC354" s="156">
        <f t="shared" si="16"/>
        <v>0</v>
      </c>
      <c r="AD354" s="156">
        <f t="shared" si="17"/>
        <v>0</v>
      </c>
    </row>
    <row r="355" spans="1:30" s="48" customFormat="1" hidden="1" x14ac:dyDescent="0.25">
      <c r="A355" s="153"/>
      <c r="B355" s="153"/>
      <c r="C355" s="153"/>
      <c r="D355" s="153"/>
      <c r="E355" s="153"/>
      <c r="F355" s="154"/>
      <c r="G355" s="154"/>
      <c r="H355" s="153"/>
      <c r="I355" s="153"/>
      <c r="J355" s="153"/>
      <c r="K355" s="153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  <c r="Z355" s="153"/>
      <c r="AA355" s="153"/>
      <c r="AB355" s="155">
        <f t="shared" si="15"/>
        <v>0</v>
      </c>
      <c r="AC355" s="156">
        <f t="shared" si="16"/>
        <v>0</v>
      </c>
      <c r="AD355" s="156">
        <f t="shared" si="17"/>
        <v>0</v>
      </c>
    </row>
    <row r="356" spans="1:30" s="48" customFormat="1" hidden="1" x14ac:dyDescent="0.25">
      <c r="A356" s="153"/>
      <c r="B356" s="153"/>
      <c r="C356" s="153"/>
      <c r="D356" s="153"/>
      <c r="E356" s="153"/>
      <c r="F356" s="154"/>
      <c r="G356" s="154"/>
      <c r="H356" s="153"/>
      <c r="I356" s="153"/>
      <c r="J356" s="153"/>
      <c r="K356" s="153"/>
      <c r="L356" s="153"/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  <c r="Z356" s="153"/>
      <c r="AA356" s="153"/>
      <c r="AB356" s="155">
        <f t="shared" si="15"/>
        <v>0</v>
      </c>
      <c r="AC356" s="156">
        <f t="shared" si="16"/>
        <v>0</v>
      </c>
      <c r="AD356" s="156">
        <f t="shared" si="17"/>
        <v>0</v>
      </c>
    </row>
    <row r="357" spans="1:30" s="48" customFormat="1" hidden="1" x14ac:dyDescent="0.25">
      <c r="A357" s="153"/>
      <c r="B357" s="153"/>
      <c r="C357" s="153"/>
      <c r="D357" s="153"/>
      <c r="E357" s="153"/>
      <c r="F357" s="154"/>
      <c r="G357" s="154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  <c r="Z357" s="153"/>
      <c r="AA357" s="153"/>
      <c r="AB357" s="155">
        <f t="shared" si="15"/>
        <v>0</v>
      </c>
      <c r="AC357" s="156">
        <f t="shared" si="16"/>
        <v>0</v>
      </c>
      <c r="AD357" s="156">
        <f t="shared" si="17"/>
        <v>0</v>
      </c>
    </row>
    <row r="358" spans="1:30" s="48" customFormat="1" hidden="1" x14ac:dyDescent="0.25">
      <c r="A358" s="153"/>
      <c r="B358" s="153"/>
      <c r="C358" s="153"/>
      <c r="D358" s="153"/>
      <c r="E358" s="153"/>
      <c r="F358" s="154"/>
      <c r="G358" s="154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  <c r="Z358" s="153"/>
      <c r="AA358" s="153"/>
      <c r="AB358" s="155">
        <f t="shared" si="15"/>
        <v>0</v>
      </c>
      <c r="AC358" s="156">
        <f t="shared" si="16"/>
        <v>0</v>
      </c>
      <c r="AD358" s="156">
        <f t="shared" si="17"/>
        <v>0</v>
      </c>
    </row>
    <row r="359" spans="1:30" s="48" customFormat="1" hidden="1" x14ac:dyDescent="0.25">
      <c r="A359" s="153"/>
      <c r="B359" s="153"/>
      <c r="C359" s="153"/>
      <c r="D359" s="153"/>
      <c r="E359" s="153"/>
      <c r="F359" s="154"/>
      <c r="G359" s="154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  <c r="Z359" s="153"/>
      <c r="AA359" s="153"/>
      <c r="AB359" s="155">
        <f t="shared" si="15"/>
        <v>0</v>
      </c>
      <c r="AC359" s="156">
        <f t="shared" si="16"/>
        <v>0</v>
      </c>
      <c r="AD359" s="156">
        <f t="shared" si="17"/>
        <v>0</v>
      </c>
    </row>
    <row r="360" spans="1:30" s="48" customFormat="1" hidden="1" x14ac:dyDescent="0.25">
      <c r="A360" s="153"/>
      <c r="B360" s="153"/>
      <c r="C360" s="153"/>
      <c r="D360" s="153"/>
      <c r="E360" s="153"/>
      <c r="F360" s="154"/>
      <c r="G360" s="154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  <c r="Z360" s="153"/>
      <c r="AA360" s="153"/>
      <c r="AB360" s="155">
        <f t="shared" si="15"/>
        <v>0</v>
      </c>
      <c r="AC360" s="156">
        <f t="shared" si="16"/>
        <v>0</v>
      </c>
      <c r="AD360" s="156">
        <f t="shared" si="17"/>
        <v>0</v>
      </c>
    </row>
    <row r="361" spans="1:30" s="48" customFormat="1" hidden="1" x14ac:dyDescent="0.25">
      <c r="A361" s="153"/>
      <c r="B361" s="153"/>
      <c r="C361" s="153"/>
      <c r="D361" s="153"/>
      <c r="E361" s="153"/>
      <c r="F361" s="154"/>
      <c r="G361" s="154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  <c r="AB361" s="155">
        <f t="shared" si="15"/>
        <v>0</v>
      </c>
      <c r="AC361" s="156">
        <f t="shared" si="16"/>
        <v>0</v>
      </c>
      <c r="AD361" s="156">
        <f t="shared" si="17"/>
        <v>0</v>
      </c>
    </row>
    <row r="362" spans="1:30" s="48" customFormat="1" hidden="1" x14ac:dyDescent="0.25">
      <c r="A362" s="153"/>
      <c r="B362" s="153"/>
      <c r="C362" s="153"/>
      <c r="D362" s="153"/>
      <c r="E362" s="153"/>
      <c r="F362" s="154"/>
      <c r="G362" s="154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  <c r="AB362" s="155">
        <f t="shared" si="15"/>
        <v>0</v>
      </c>
      <c r="AC362" s="156">
        <f t="shared" si="16"/>
        <v>0</v>
      </c>
      <c r="AD362" s="156">
        <f t="shared" si="17"/>
        <v>0</v>
      </c>
    </row>
    <row r="363" spans="1:30" s="48" customFormat="1" hidden="1" x14ac:dyDescent="0.25">
      <c r="A363" s="153"/>
      <c r="B363" s="153"/>
      <c r="C363" s="153"/>
      <c r="D363" s="153"/>
      <c r="E363" s="153"/>
      <c r="F363" s="154"/>
      <c r="G363" s="154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  <c r="AB363" s="155">
        <f t="shared" si="15"/>
        <v>0</v>
      </c>
      <c r="AC363" s="156">
        <f t="shared" si="16"/>
        <v>0</v>
      </c>
      <c r="AD363" s="156">
        <f t="shared" si="17"/>
        <v>0</v>
      </c>
    </row>
    <row r="364" spans="1:30" s="48" customFormat="1" hidden="1" x14ac:dyDescent="0.25">
      <c r="A364" s="153"/>
      <c r="B364" s="153"/>
      <c r="C364" s="153"/>
      <c r="D364" s="153"/>
      <c r="E364" s="153"/>
      <c r="F364" s="154"/>
      <c r="G364" s="154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  <c r="AB364" s="155">
        <f t="shared" si="15"/>
        <v>0</v>
      </c>
      <c r="AC364" s="156">
        <f t="shared" si="16"/>
        <v>0</v>
      </c>
      <c r="AD364" s="156">
        <f t="shared" si="17"/>
        <v>0</v>
      </c>
    </row>
    <row r="365" spans="1:30" s="48" customFormat="1" hidden="1" x14ac:dyDescent="0.25">
      <c r="A365" s="153"/>
      <c r="B365" s="153"/>
      <c r="C365" s="153"/>
      <c r="D365" s="153"/>
      <c r="E365" s="153"/>
      <c r="F365" s="154"/>
      <c r="G365" s="154"/>
      <c r="H365" s="153"/>
      <c r="I365" s="158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  <c r="AB365" s="155">
        <f t="shared" si="15"/>
        <v>0</v>
      </c>
      <c r="AC365" s="156">
        <f t="shared" si="16"/>
        <v>0</v>
      </c>
      <c r="AD365" s="156">
        <f t="shared" si="17"/>
        <v>0</v>
      </c>
    </row>
    <row r="366" spans="1:30" s="48" customFormat="1" hidden="1" x14ac:dyDescent="0.25">
      <c r="A366" s="153"/>
      <c r="B366" s="153"/>
      <c r="C366" s="153"/>
      <c r="D366" s="153"/>
      <c r="E366" s="153"/>
      <c r="F366" s="154"/>
      <c r="G366" s="154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  <c r="AB366" s="155">
        <f t="shared" si="15"/>
        <v>0</v>
      </c>
      <c r="AC366" s="156">
        <f t="shared" si="16"/>
        <v>0</v>
      </c>
      <c r="AD366" s="156">
        <f t="shared" si="17"/>
        <v>0</v>
      </c>
    </row>
    <row r="367" spans="1:30" s="48" customFormat="1" hidden="1" x14ac:dyDescent="0.25">
      <c r="A367" s="153"/>
      <c r="B367" s="153"/>
      <c r="C367" s="153"/>
      <c r="D367" s="153"/>
      <c r="E367" s="153"/>
      <c r="F367" s="154"/>
      <c r="G367" s="154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  <c r="AB367" s="155">
        <f t="shared" si="15"/>
        <v>0</v>
      </c>
      <c r="AC367" s="156">
        <f t="shared" si="16"/>
        <v>0</v>
      </c>
      <c r="AD367" s="156">
        <f t="shared" si="17"/>
        <v>0</v>
      </c>
    </row>
    <row r="368" spans="1:30" s="48" customFormat="1" hidden="1" x14ac:dyDescent="0.25">
      <c r="A368" s="153"/>
      <c r="B368" s="153"/>
      <c r="C368" s="153"/>
      <c r="D368" s="153"/>
      <c r="E368" s="153"/>
      <c r="F368" s="154"/>
      <c r="G368" s="154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  <c r="AB368" s="155">
        <f t="shared" si="15"/>
        <v>0</v>
      </c>
      <c r="AC368" s="156">
        <f t="shared" si="16"/>
        <v>0</v>
      </c>
      <c r="AD368" s="156">
        <f t="shared" si="17"/>
        <v>0</v>
      </c>
    </row>
    <row r="369" spans="1:30" s="48" customFormat="1" hidden="1" x14ac:dyDescent="0.25">
      <c r="A369" s="153"/>
      <c r="B369" s="153"/>
      <c r="C369" s="153"/>
      <c r="D369" s="153"/>
      <c r="E369" s="153"/>
      <c r="F369" s="154"/>
      <c r="G369" s="154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  <c r="AB369" s="155">
        <f>I369*M369*AA369</f>
        <v>0</v>
      </c>
      <c r="AC369" s="156">
        <f t="shared" si="16"/>
        <v>0</v>
      </c>
      <c r="AD369" s="156">
        <f t="shared" si="17"/>
        <v>0</v>
      </c>
    </row>
    <row r="370" spans="1:30" s="48" customFormat="1" hidden="1" x14ac:dyDescent="0.25">
      <c r="A370" s="153"/>
      <c r="B370" s="153"/>
      <c r="C370" s="153"/>
      <c r="D370" s="153"/>
      <c r="E370" s="153"/>
      <c r="F370" s="154"/>
      <c r="G370" s="154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  <c r="AB370" s="155">
        <f t="shared" si="15"/>
        <v>0</v>
      </c>
      <c r="AC370" s="156">
        <f t="shared" si="16"/>
        <v>0</v>
      </c>
      <c r="AD370" s="156">
        <f t="shared" si="17"/>
        <v>0</v>
      </c>
    </row>
    <row r="371" spans="1:30" s="48" customFormat="1" hidden="1" x14ac:dyDescent="0.25">
      <c r="A371" s="153"/>
      <c r="B371" s="153"/>
      <c r="C371" s="153"/>
      <c r="D371" s="153"/>
      <c r="E371" s="153"/>
      <c r="F371" s="154"/>
      <c r="G371" s="154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  <c r="AB371" s="155">
        <f t="shared" si="15"/>
        <v>0</v>
      </c>
      <c r="AC371" s="156">
        <f t="shared" si="16"/>
        <v>0</v>
      </c>
      <c r="AD371" s="156">
        <f t="shared" si="17"/>
        <v>0</v>
      </c>
    </row>
    <row r="372" spans="1:30" s="48" customFormat="1" hidden="1" x14ac:dyDescent="0.25">
      <c r="A372" s="153"/>
      <c r="B372" s="153"/>
      <c r="C372" s="153"/>
      <c r="D372" s="153"/>
      <c r="E372" s="153"/>
      <c r="F372" s="154"/>
      <c r="G372" s="154"/>
      <c r="H372" s="153"/>
      <c r="I372" s="153"/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  <c r="AB372" s="155">
        <f t="shared" si="15"/>
        <v>0</v>
      </c>
      <c r="AC372" s="156">
        <f t="shared" si="16"/>
        <v>0</v>
      </c>
      <c r="AD372" s="156">
        <f t="shared" si="17"/>
        <v>0</v>
      </c>
    </row>
    <row r="373" spans="1:30" s="48" customFormat="1" hidden="1" x14ac:dyDescent="0.25">
      <c r="A373" s="153"/>
      <c r="B373" s="153"/>
      <c r="C373" s="153"/>
      <c r="D373" s="153"/>
      <c r="E373" s="153"/>
      <c r="F373" s="154"/>
      <c r="G373" s="154"/>
      <c r="H373" s="153"/>
      <c r="I373" s="153"/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  <c r="AB373" s="155">
        <f t="shared" si="15"/>
        <v>0</v>
      </c>
      <c r="AC373" s="156">
        <f t="shared" si="16"/>
        <v>0</v>
      </c>
      <c r="AD373" s="156">
        <f t="shared" si="17"/>
        <v>0</v>
      </c>
    </row>
    <row r="374" spans="1:30" s="48" customFormat="1" hidden="1" x14ac:dyDescent="0.25">
      <c r="A374" s="153"/>
      <c r="B374" s="153"/>
      <c r="C374" s="153"/>
      <c r="D374" s="153"/>
      <c r="E374" s="153"/>
      <c r="F374" s="154"/>
      <c r="G374" s="154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  <c r="AB374" s="155">
        <f t="shared" si="15"/>
        <v>0</v>
      </c>
      <c r="AC374" s="156">
        <f t="shared" si="16"/>
        <v>0</v>
      </c>
      <c r="AD374" s="156">
        <f t="shared" si="17"/>
        <v>0</v>
      </c>
    </row>
    <row r="375" spans="1:30" s="48" customFormat="1" hidden="1" x14ac:dyDescent="0.25">
      <c r="A375" s="153"/>
      <c r="B375" s="153"/>
      <c r="C375" s="153"/>
      <c r="D375" s="153"/>
      <c r="E375" s="153"/>
      <c r="F375" s="154"/>
      <c r="G375" s="154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  <c r="AB375" s="155">
        <f t="shared" si="15"/>
        <v>0</v>
      </c>
      <c r="AC375" s="156">
        <f t="shared" si="16"/>
        <v>0</v>
      </c>
      <c r="AD375" s="156">
        <f t="shared" si="17"/>
        <v>0</v>
      </c>
    </row>
    <row r="376" spans="1:30" s="48" customFormat="1" hidden="1" x14ac:dyDescent="0.25">
      <c r="A376" s="153"/>
      <c r="B376" s="153"/>
      <c r="C376" s="153"/>
      <c r="D376" s="153"/>
      <c r="E376" s="153"/>
      <c r="F376" s="154"/>
      <c r="G376" s="154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  <c r="AB376" s="155">
        <f t="shared" si="15"/>
        <v>0</v>
      </c>
      <c r="AC376" s="156">
        <f t="shared" si="16"/>
        <v>0</v>
      </c>
      <c r="AD376" s="156">
        <f t="shared" si="17"/>
        <v>0</v>
      </c>
    </row>
    <row r="377" spans="1:30" s="48" customFormat="1" hidden="1" x14ac:dyDescent="0.25">
      <c r="A377" s="153"/>
      <c r="B377" s="153"/>
      <c r="C377" s="153"/>
      <c r="D377" s="153"/>
      <c r="E377" s="153"/>
      <c r="F377" s="154"/>
      <c r="G377" s="154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  <c r="AB377" s="155">
        <f t="shared" si="15"/>
        <v>0</v>
      </c>
      <c r="AC377" s="156">
        <f t="shared" si="16"/>
        <v>0</v>
      </c>
      <c r="AD377" s="156">
        <f t="shared" si="17"/>
        <v>0</v>
      </c>
    </row>
    <row r="378" spans="1:30" s="48" customFormat="1" hidden="1" x14ac:dyDescent="0.25">
      <c r="A378" s="153"/>
      <c r="B378" s="153"/>
      <c r="C378" s="153"/>
      <c r="D378" s="153"/>
      <c r="E378" s="153"/>
      <c r="F378" s="154"/>
      <c r="G378" s="154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  <c r="AB378" s="155">
        <f t="shared" si="15"/>
        <v>0</v>
      </c>
      <c r="AC378" s="156">
        <f t="shared" si="16"/>
        <v>0</v>
      </c>
      <c r="AD378" s="156">
        <f t="shared" si="17"/>
        <v>0</v>
      </c>
    </row>
    <row r="379" spans="1:30" s="48" customFormat="1" hidden="1" x14ac:dyDescent="0.25">
      <c r="A379" s="153"/>
      <c r="B379" s="153"/>
      <c r="C379" s="153"/>
      <c r="D379" s="153"/>
      <c r="E379" s="153"/>
      <c r="F379" s="154"/>
      <c r="G379" s="154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  <c r="AB379" s="155">
        <f t="shared" si="15"/>
        <v>0</v>
      </c>
      <c r="AC379" s="156">
        <f t="shared" si="16"/>
        <v>0</v>
      </c>
      <c r="AD379" s="156">
        <f t="shared" si="17"/>
        <v>0</v>
      </c>
    </row>
    <row r="380" spans="1:30" s="48" customFormat="1" hidden="1" x14ac:dyDescent="0.25">
      <c r="A380" s="153"/>
      <c r="B380" s="153"/>
      <c r="C380" s="153"/>
      <c r="D380" s="153"/>
      <c r="E380" s="153"/>
      <c r="F380" s="154"/>
      <c r="G380" s="154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  <c r="AB380" s="155">
        <f t="shared" si="15"/>
        <v>0</v>
      </c>
      <c r="AC380" s="156">
        <f t="shared" si="16"/>
        <v>0</v>
      </c>
      <c r="AD380" s="156">
        <f t="shared" si="17"/>
        <v>0</v>
      </c>
    </row>
    <row r="381" spans="1:30" s="48" customFormat="1" hidden="1" x14ac:dyDescent="0.25">
      <c r="A381" s="153"/>
      <c r="B381" s="153"/>
      <c r="C381" s="153"/>
      <c r="D381" s="153"/>
      <c r="E381" s="153"/>
      <c r="F381" s="154"/>
      <c r="G381" s="154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  <c r="AB381" s="155">
        <f t="shared" si="15"/>
        <v>0</v>
      </c>
      <c r="AC381" s="156">
        <f t="shared" si="16"/>
        <v>0</v>
      </c>
      <c r="AD381" s="156">
        <f t="shared" si="17"/>
        <v>0</v>
      </c>
    </row>
    <row r="382" spans="1:30" s="48" customFormat="1" hidden="1" x14ac:dyDescent="0.25">
      <c r="A382" s="153"/>
      <c r="B382" s="153"/>
      <c r="C382" s="153"/>
      <c r="D382" s="153"/>
      <c r="E382" s="153"/>
      <c r="F382" s="154"/>
      <c r="G382" s="154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  <c r="Z382" s="153"/>
      <c r="AA382" s="153"/>
      <c r="AB382" s="155">
        <f t="shared" si="15"/>
        <v>0</v>
      </c>
      <c r="AC382" s="156">
        <f t="shared" si="16"/>
        <v>0</v>
      </c>
      <c r="AD382" s="156">
        <f t="shared" si="17"/>
        <v>0</v>
      </c>
    </row>
    <row r="383" spans="1:30" s="48" customFormat="1" hidden="1" x14ac:dyDescent="0.25">
      <c r="A383" s="153"/>
      <c r="B383" s="153"/>
      <c r="C383" s="153"/>
      <c r="D383" s="153"/>
      <c r="E383" s="153"/>
      <c r="F383" s="154"/>
      <c r="G383" s="154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  <c r="AB383" s="155">
        <f t="shared" si="15"/>
        <v>0</v>
      </c>
      <c r="AC383" s="156">
        <f t="shared" si="16"/>
        <v>0</v>
      </c>
      <c r="AD383" s="156">
        <f t="shared" si="17"/>
        <v>0</v>
      </c>
    </row>
    <row r="384" spans="1:30" s="48" customFormat="1" hidden="1" x14ac:dyDescent="0.25">
      <c r="A384" s="153"/>
      <c r="B384" s="153"/>
      <c r="C384" s="153"/>
      <c r="D384" s="153"/>
      <c r="E384" s="153"/>
      <c r="F384" s="154"/>
      <c r="G384" s="154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  <c r="AB384" s="155">
        <f t="shared" si="15"/>
        <v>0</v>
      </c>
      <c r="AC384" s="156">
        <f t="shared" si="16"/>
        <v>0</v>
      </c>
      <c r="AD384" s="156">
        <f t="shared" si="17"/>
        <v>0</v>
      </c>
    </row>
    <row r="385" spans="1:30" s="48" customFormat="1" hidden="1" x14ac:dyDescent="0.25">
      <c r="A385" s="153"/>
      <c r="B385" s="153"/>
      <c r="C385" s="153"/>
      <c r="D385" s="153"/>
      <c r="E385" s="153"/>
      <c r="F385" s="154"/>
      <c r="G385" s="154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  <c r="AB385" s="155">
        <f t="shared" si="15"/>
        <v>0</v>
      </c>
      <c r="AC385" s="156">
        <f t="shared" si="16"/>
        <v>0</v>
      </c>
      <c r="AD385" s="156">
        <f t="shared" si="17"/>
        <v>0</v>
      </c>
    </row>
    <row r="386" spans="1:30" s="48" customFormat="1" hidden="1" x14ac:dyDescent="0.25">
      <c r="A386" s="153"/>
      <c r="B386" s="153"/>
      <c r="C386" s="153"/>
      <c r="D386" s="153"/>
      <c r="E386" s="153"/>
      <c r="F386" s="154"/>
      <c r="G386" s="154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  <c r="AB386" s="155">
        <f t="shared" si="15"/>
        <v>0</v>
      </c>
      <c r="AC386" s="156">
        <f t="shared" si="16"/>
        <v>0</v>
      </c>
      <c r="AD386" s="156">
        <f t="shared" si="17"/>
        <v>0</v>
      </c>
    </row>
    <row r="387" spans="1:30" s="48" customFormat="1" hidden="1" x14ac:dyDescent="0.25">
      <c r="A387" s="153"/>
      <c r="B387" s="153"/>
      <c r="C387" s="153"/>
      <c r="D387" s="153"/>
      <c r="E387" s="153"/>
      <c r="F387" s="154"/>
      <c r="G387" s="154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  <c r="AB387" s="155">
        <f t="shared" si="15"/>
        <v>0</v>
      </c>
      <c r="AC387" s="156">
        <f t="shared" si="16"/>
        <v>0</v>
      </c>
      <c r="AD387" s="156">
        <f t="shared" si="17"/>
        <v>0</v>
      </c>
    </row>
    <row r="388" spans="1:30" s="48" customFormat="1" hidden="1" x14ac:dyDescent="0.25">
      <c r="A388" s="153"/>
      <c r="B388" s="153"/>
      <c r="C388" s="153"/>
      <c r="D388" s="153"/>
      <c r="E388" s="153"/>
      <c r="F388" s="154"/>
      <c r="G388" s="154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  <c r="AB388" s="155">
        <f t="shared" si="15"/>
        <v>0</v>
      </c>
      <c r="AC388" s="156">
        <f t="shared" si="16"/>
        <v>0</v>
      </c>
      <c r="AD388" s="156">
        <f t="shared" si="17"/>
        <v>0</v>
      </c>
    </row>
    <row r="389" spans="1:30" s="48" customFormat="1" hidden="1" x14ac:dyDescent="0.25">
      <c r="A389" s="153"/>
      <c r="B389" s="153"/>
      <c r="C389" s="153"/>
      <c r="D389" s="153"/>
      <c r="E389" s="153"/>
      <c r="F389" s="154"/>
      <c r="G389" s="154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  <c r="AB389" s="155">
        <f t="shared" si="15"/>
        <v>0</v>
      </c>
      <c r="AC389" s="156">
        <f t="shared" si="16"/>
        <v>0</v>
      </c>
      <c r="AD389" s="156">
        <f t="shared" si="17"/>
        <v>0</v>
      </c>
    </row>
    <row r="390" spans="1:30" s="48" customFormat="1" hidden="1" x14ac:dyDescent="0.25">
      <c r="A390" s="153"/>
      <c r="B390" s="153"/>
      <c r="C390" s="153"/>
      <c r="D390" s="153"/>
      <c r="E390" s="153"/>
      <c r="F390" s="154"/>
      <c r="G390" s="154"/>
      <c r="H390" s="153"/>
      <c r="I390" s="153"/>
      <c r="J390" s="153"/>
      <c r="K390" s="153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5">
        <f t="shared" si="15"/>
        <v>0</v>
      </c>
      <c r="AC390" s="156">
        <f t="shared" si="16"/>
        <v>0</v>
      </c>
      <c r="AD390" s="156">
        <f t="shared" si="17"/>
        <v>0</v>
      </c>
    </row>
    <row r="391" spans="1:30" s="48" customFormat="1" hidden="1" x14ac:dyDescent="0.25">
      <c r="A391" s="153"/>
      <c r="B391" s="153"/>
      <c r="C391" s="153"/>
      <c r="D391" s="153"/>
      <c r="E391" s="153"/>
      <c r="F391" s="154"/>
      <c r="G391" s="154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  <c r="AB391" s="155">
        <f t="shared" si="15"/>
        <v>0</v>
      </c>
      <c r="AC391" s="156">
        <f t="shared" si="16"/>
        <v>0</v>
      </c>
      <c r="AD391" s="156">
        <f t="shared" si="17"/>
        <v>0</v>
      </c>
    </row>
    <row r="392" spans="1:30" s="48" customFormat="1" hidden="1" x14ac:dyDescent="0.25">
      <c r="A392" s="153"/>
      <c r="B392" s="153"/>
      <c r="C392" s="153"/>
      <c r="D392" s="153"/>
      <c r="E392" s="153"/>
      <c r="F392" s="154"/>
      <c r="G392" s="154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  <c r="AB392" s="155">
        <f t="shared" si="15"/>
        <v>0</v>
      </c>
      <c r="AC392" s="156">
        <f t="shared" si="16"/>
        <v>0</v>
      </c>
      <c r="AD392" s="156">
        <f t="shared" si="17"/>
        <v>0</v>
      </c>
    </row>
    <row r="393" spans="1:30" s="48" customFormat="1" hidden="1" x14ac:dyDescent="0.25">
      <c r="A393" s="153"/>
      <c r="B393" s="153"/>
      <c r="C393" s="153"/>
      <c r="D393" s="153"/>
      <c r="E393" s="153"/>
      <c r="F393" s="154"/>
      <c r="G393" s="154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  <c r="AB393" s="155">
        <f t="shared" si="15"/>
        <v>0</v>
      </c>
      <c r="AC393" s="156">
        <f t="shared" si="16"/>
        <v>0</v>
      </c>
      <c r="AD393" s="156">
        <f t="shared" si="17"/>
        <v>0</v>
      </c>
    </row>
    <row r="394" spans="1:30" s="48" customFormat="1" hidden="1" x14ac:dyDescent="0.25">
      <c r="A394" s="153"/>
      <c r="B394" s="153"/>
      <c r="C394" s="153"/>
      <c r="D394" s="153"/>
      <c r="E394" s="153"/>
      <c r="F394" s="154"/>
      <c r="G394" s="154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5">
        <f t="shared" si="15"/>
        <v>0</v>
      </c>
      <c r="AC394" s="156">
        <f t="shared" si="16"/>
        <v>0</v>
      </c>
      <c r="AD394" s="156">
        <f t="shared" si="17"/>
        <v>0</v>
      </c>
    </row>
    <row r="395" spans="1:30" s="48" customFormat="1" hidden="1" x14ac:dyDescent="0.25">
      <c r="A395" s="153"/>
      <c r="B395" s="153"/>
      <c r="C395" s="153"/>
      <c r="D395" s="153"/>
      <c r="E395" s="153"/>
      <c r="F395" s="154"/>
      <c r="G395" s="154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  <c r="AB395" s="155">
        <f t="shared" si="15"/>
        <v>0</v>
      </c>
      <c r="AC395" s="156">
        <f t="shared" si="16"/>
        <v>0</v>
      </c>
      <c r="AD395" s="156">
        <f t="shared" si="17"/>
        <v>0</v>
      </c>
    </row>
    <row r="396" spans="1:30" s="48" customFormat="1" hidden="1" x14ac:dyDescent="0.25">
      <c r="A396" s="153"/>
      <c r="B396" s="153"/>
      <c r="C396" s="153"/>
      <c r="D396" s="153"/>
      <c r="E396" s="153"/>
      <c r="F396" s="154"/>
      <c r="G396" s="154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  <c r="AB396" s="155">
        <f t="shared" ref="AB396:AB459" si="18">I396*M396*AA396</f>
        <v>0</v>
      </c>
      <c r="AC396" s="156">
        <f t="shared" ref="AC396:AC459" si="19">M396*AA396</f>
        <v>0</v>
      </c>
      <c r="AD396" s="156">
        <f t="shared" ref="AD396:AD459" si="20">I396*V396</f>
        <v>0</v>
      </c>
    </row>
    <row r="397" spans="1:30" s="48" customFormat="1" hidden="1" x14ac:dyDescent="0.25">
      <c r="A397" s="153"/>
      <c r="B397" s="153"/>
      <c r="C397" s="153"/>
      <c r="D397" s="153"/>
      <c r="E397" s="153"/>
      <c r="F397" s="154"/>
      <c r="G397" s="154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  <c r="AB397" s="155">
        <f t="shared" si="18"/>
        <v>0</v>
      </c>
      <c r="AC397" s="156">
        <f t="shared" si="19"/>
        <v>0</v>
      </c>
      <c r="AD397" s="156">
        <f t="shared" si="20"/>
        <v>0</v>
      </c>
    </row>
    <row r="398" spans="1:30" s="48" customFormat="1" hidden="1" x14ac:dyDescent="0.25">
      <c r="A398" s="153"/>
      <c r="B398" s="153"/>
      <c r="C398" s="153"/>
      <c r="D398" s="153"/>
      <c r="E398" s="153"/>
      <c r="F398" s="154"/>
      <c r="G398" s="154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5">
        <f t="shared" si="18"/>
        <v>0</v>
      </c>
      <c r="AC398" s="156">
        <f t="shared" si="19"/>
        <v>0</v>
      </c>
      <c r="AD398" s="156">
        <f t="shared" si="20"/>
        <v>0</v>
      </c>
    </row>
    <row r="399" spans="1:30" s="48" customFormat="1" hidden="1" x14ac:dyDescent="0.25">
      <c r="A399" s="153"/>
      <c r="B399" s="153"/>
      <c r="C399" s="153"/>
      <c r="D399" s="153"/>
      <c r="E399" s="153"/>
      <c r="F399" s="154"/>
      <c r="G399" s="154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  <c r="AB399" s="155">
        <f t="shared" si="18"/>
        <v>0</v>
      </c>
      <c r="AC399" s="156">
        <f t="shared" si="19"/>
        <v>0</v>
      </c>
      <c r="AD399" s="156">
        <f t="shared" si="20"/>
        <v>0</v>
      </c>
    </row>
    <row r="400" spans="1:30" s="48" customFormat="1" hidden="1" x14ac:dyDescent="0.25">
      <c r="A400" s="153"/>
      <c r="B400" s="153"/>
      <c r="C400" s="153"/>
      <c r="D400" s="153"/>
      <c r="E400" s="153"/>
      <c r="F400" s="154"/>
      <c r="G400" s="154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  <c r="AB400" s="155">
        <f t="shared" si="18"/>
        <v>0</v>
      </c>
      <c r="AC400" s="156">
        <f t="shared" si="19"/>
        <v>0</v>
      </c>
      <c r="AD400" s="156">
        <f t="shared" si="20"/>
        <v>0</v>
      </c>
    </row>
    <row r="401" spans="1:30" s="48" customFormat="1" hidden="1" x14ac:dyDescent="0.25">
      <c r="A401" s="153"/>
      <c r="B401" s="153"/>
      <c r="C401" s="153"/>
      <c r="D401" s="153"/>
      <c r="E401" s="153"/>
      <c r="F401" s="154"/>
      <c r="G401" s="154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5">
        <f t="shared" si="18"/>
        <v>0</v>
      </c>
      <c r="AC401" s="156">
        <f t="shared" si="19"/>
        <v>0</v>
      </c>
      <c r="AD401" s="156">
        <f t="shared" si="20"/>
        <v>0</v>
      </c>
    </row>
    <row r="402" spans="1:30" s="48" customFormat="1" hidden="1" x14ac:dyDescent="0.25">
      <c r="A402" s="153"/>
      <c r="B402" s="153"/>
      <c r="C402" s="153"/>
      <c r="D402" s="153"/>
      <c r="E402" s="153"/>
      <c r="F402" s="154"/>
      <c r="G402" s="154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  <c r="AB402" s="155">
        <f t="shared" si="18"/>
        <v>0</v>
      </c>
      <c r="AC402" s="156">
        <f t="shared" si="19"/>
        <v>0</v>
      </c>
      <c r="AD402" s="156">
        <f t="shared" si="20"/>
        <v>0</v>
      </c>
    </row>
    <row r="403" spans="1:30" s="48" customFormat="1" hidden="1" x14ac:dyDescent="0.25">
      <c r="A403" s="153"/>
      <c r="B403" s="153"/>
      <c r="C403" s="153"/>
      <c r="D403" s="153"/>
      <c r="E403" s="153"/>
      <c r="F403" s="154"/>
      <c r="G403" s="154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  <c r="AB403" s="155">
        <f t="shared" si="18"/>
        <v>0</v>
      </c>
      <c r="AC403" s="156">
        <f t="shared" si="19"/>
        <v>0</v>
      </c>
      <c r="AD403" s="156">
        <f t="shared" si="20"/>
        <v>0</v>
      </c>
    </row>
    <row r="404" spans="1:30" s="48" customFormat="1" hidden="1" x14ac:dyDescent="0.25">
      <c r="A404" s="153"/>
      <c r="B404" s="153"/>
      <c r="C404" s="153"/>
      <c r="D404" s="153"/>
      <c r="E404" s="153"/>
      <c r="F404" s="154"/>
      <c r="G404" s="154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  <c r="AB404" s="155">
        <f t="shared" si="18"/>
        <v>0</v>
      </c>
      <c r="AC404" s="156">
        <f t="shared" si="19"/>
        <v>0</v>
      </c>
      <c r="AD404" s="156">
        <f t="shared" si="20"/>
        <v>0</v>
      </c>
    </row>
    <row r="405" spans="1:30" s="48" customFormat="1" hidden="1" x14ac:dyDescent="0.25">
      <c r="A405" s="153"/>
      <c r="B405" s="153"/>
      <c r="C405" s="153"/>
      <c r="D405" s="153"/>
      <c r="E405" s="153"/>
      <c r="F405" s="154"/>
      <c r="G405" s="154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  <c r="AB405" s="155">
        <f t="shared" si="18"/>
        <v>0</v>
      </c>
      <c r="AC405" s="156">
        <f t="shared" si="19"/>
        <v>0</v>
      </c>
      <c r="AD405" s="156">
        <f t="shared" si="20"/>
        <v>0</v>
      </c>
    </row>
    <row r="406" spans="1:30" s="48" customFormat="1" hidden="1" x14ac:dyDescent="0.25">
      <c r="A406" s="153"/>
      <c r="B406" s="153"/>
      <c r="C406" s="153"/>
      <c r="D406" s="153"/>
      <c r="E406" s="153"/>
      <c r="F406" s="154"/>
      <c r="G406" s="154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  <c r="AB406" s="155">
        <f t="shared" si="18"/>
        <v>0</v>
      </c>
      <c r="AC406" s="156">
        <f t="shared" si="19"/>
        <v>0</v>
      </c>
      <c r="AD406" s="156">
        <f t="shared" si="20"/>
        <v>0</v>
      </c>
    </row>
    <row r="407" spans="1:30" s="48" customFormat="1" hidden="1" x14ac:dyDescent="0.25">
      <c r="A407" s="153"/>
      <c r="B407" s="153"/>
      <c r="C407" s="153"/>
      <c r="D407" s="153"/>
      <c r="E407" s="153"/>
      <c r="F407" s="154"/>
      <c r="G407" s="154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  <c r="AB407" s="155">
        <f t="shared" si="18"/>
        <v>0</v>
      </c>
      <c r="AC407" s="156">
        <f t="shared" si="19"/>
        <v>0</v>
      </c>
      <c r="AD407" s="156">
        <f t="shared" si="20"/>
        <v>0</v>
      </c>
    </row>
    <row r="408" spans="1:30" s="48" customFormat="1" hidden="1" x14ac:dyDescent="0.25">
      <c r="A408" s="153"/>
      <c r="B408" s="153"/>
      <c r="C408" s="153"/>
      <c r="D408" s="153"/>
      <c r="E408" s="153"/>
      <c r="F408" s="154"/>
      <c r="G408" s="154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  <c r="AB408" s="155">
        <f t="shared" si="18"/>
        <v>0</v>
      </c>
      <c r="AC408" s="156">
        <f t="shared" si="19"/>
        <v>0</v>
      </c>
      <c r="AD408" s="156">
        <f t="shared" si="20"/>
        <v>0</v>
      </c>
    </row>
    <row r="409" spans="1:30" s="48" customFormat="1" hidden="1" x14ac:dyDescent="0.25">
      <c r="A409" s="153"/>
      <c r="B409" s="153"/>
      <c r="C409" s="153"/>
      <c r="D409" s="153"/>
      <c r="E409" s="153"/>
      <c r="F409" s="154"/>
      <c r="G409" s="154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  <c r="AB409" s="155">
        <f t="shared" si="18"/>
        <v>0</v>
      </c>
      <c r="AC409" s="156">
        <f t="shared" si="19"/>
        <v>0</v>
      </c>
      <c r="AD409" s="156">
        <f t="shared" si="20"/>
        <v>0</v>
      </c>
    </row>
    <row r="410" spans="1:30" s="48" customFormat="1" hidden="1" x14ac:dyDescent="0.25">
      <c r="A410" s="153"/>
      <c r="B410" s="153"/>
      <c r="C410" s="153"/>
      <c r="D410" s="153"/>
      <c r="E410" s="153"/>
      <c r="F410" s="154"/>
      <c r="G410" s="154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  <c r="AB410" s="155">
        <f t="shared" si="18"/>
        <v>0</v>
      </c>
      <c r="AC410" s="156">
        <f t="shared" si="19"/>
        <v>0</v>
      </c>
      <c r="AD410" s="156">
        <f t="shared" si="20"/>
        <v>0</v>
      </c>
    </row>
    <row r="411" spans="1:30" s="48" customFormat="1" hidden="1" x14ac:dyDescent="0.25">
      <c r="A411" s="153"/>
      <c r="B411" s="153"/>
      <c r="C411" s="153"/>
      <c r="D411" s="153"/>
      <c r="E411" s="153"/>
      <c r="F411" s="154"/>
      <c r="G411" s="154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  <c r="AB411" s="155">
        <f t="shared" si="18"/>
        <v>0</v>
      </c>
      <c r="AC411" s="156">
        <f t="shared" si="19"/>
        <v>0</v>
      </c>
      <c r="AD411" s="156">
        <f t="shared" si="20"/>
        <v>0</v>
      </c>
    </row>
    <row r="412" spans="1:30" s="48" customFormat="1" hidden="1" x14ac:dyDescent="0.25">
      <c r="A412" s="153"/>
      <c r="B412" s="153"/>
      <c r="C412" s="153"/>
      <c r="D412" s="153"/>
      <c r="E412" s="153"/>
      <c r="F412" s="154"/>
      <c r="G412" s="154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  <c r="AB412" s="155">
        <f t="shared" si="18"/>
        <v>0</v>
      </c>
      <c r="AC412" s="156">
        <f t="shared" si="19"/>
        <v>0</v>
      </c>
      <c r="AD412" s="156">
        <f t="shared" si="20"/>
        <v>0</v>
      </c>
    </row>
    <row r="413" spans="1:30" s="48" customFormat="1" hidden="1" x14ac:dyDescent="0.25">
      <c r="A413" s="153"/>
      <c r="B413" s="153"/>
      <c r="C413" s="153"/>
      <c r="D413" s="153"/>
      <c r="E413" s="153"/>
      <c r="F413" s="154"/>
      <c r="G413" s="154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  <c r="AB413" s="155">
        <f t="shared" si="18"/>
        <v>0</v>
      </c>
      <c r="AC413" s="156">
        <f t="shared" si="19"/>
        <v>0</v>
      </c>
      <c r="AD413" s="156">
        <f t="shared" si="20"/>
        <v>0</v>
      </c>
    </row>
    <row r="414" spans="1:30" s="48" customFormat="1" hidden="1" x14ac:dyDescent="0.25">
      <c r="A414" s="153"/>
      <c r="B414" s="153"/>
      <c r="C414" s="153"/>
      <c r="D414" s="153"/>
      <c r="E414" s="153"/>
      <c r="F414" s="154"/>
      <c r="G414" s="154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  <c r="AB414" s="155">
        <f t="shared" si="18"/>
        <v>0</v>
      </c>
      <c r="AC414" s="156">
        <f t="shared" si="19"/>
        <v>0</v>
      </c>
      <c r="AD414" s="156">
        <f t="shared" si="20"/>
        <v>0</v>
      </c>
    </row>
    <row r="415" spans="1:30" s="48" customFormat="1" hidden="1" x14ac:dyDescent="0.25">
      <c r="A415" s="153"/>
      <c r="B415" s="153"/>
      <c r="C415" s="153"/>
      <c r="D415" s="153"/>
      <c r="E415" s="153"/>
      <c r="F415" s="154"/>
      <c r="G415" s="154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  <c r="AB415" s="155">
        <f t="shared" si="18"/>
        <v>0</v>
      </c>
      <c r="AC415" s="156">
        <f t="shared" si="19"/>
        <v>0</v>
      </c>
      <c r="AD415" s="156">
        <f t="shared" si="20"/>
        <v>0</v>
      </c>
    </row>
    <row r="416" spans="1:30" s="48" customFormat="1" hidden="1" x14ac:dyDescent="0.25">
      <c r="A416" s="153"/>
      <c r="B416" s="153"/>
      <c r="C416" s="153"/>
      <c r="D416" s="153"/>
      <c r="E416" s="153"/>
      <c r="F416" s="154"/>
      <c r="G416" s="154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  <c r="AB416" s="155">
        <f t="shared" si="18"/>
        <v>0</v>
      </c>
      <c r="AC416" s="156">
        <f t="shared" si="19"/>
        <v>0</v>
      </c>
      <c r="AD416" s="156">
        <f t="shared" si="20"/>
        <v>0</v>
      </c>
    </row>
    <row r="417" spans="1:30" s="48" customFormat="1" hidden="1" x14ac:dyDescent="0.25">
      <c r="A417" s="153"/>
      <c r="B417" s="153"/>
      <c r="C417" s="153"/>
      <c r="D417" s="153"/>
      <c r="E417" s="153"/>
      <c r="F417" s="154"/>
      <c r="G417" s="154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  <c r="AB417" s="155">
        <f t="shared" si="18"/>
        <v>0</v>
      </c>
      <c r="AC417" s="156">
        <f t="shared" si="19"/>
        <v>0</v>
      </c>
      <c r="AD417" s="156">
        <f t="shared" si="20"/>
        <v>0</v>
      </c>
    </row>
    <row r="418" spans="1:30" s="48" customFormat="1" hidden="1" x14ac:dyDescent="0.25">
      <c r="A418" s="153"/>
      <c r="B418" s="153"/>
      <c r="C418" s="153"/>
      <c r="D418" s="153"/>
      <c r="E418" s="153"/>
      <c r="F418" s="154"/>
      <c r="G418" s="154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  <c r="AB418" s="155">
        <f t="shared" si="18"/>
        <v>0</v>
      </c>
      <c r="AC418" s="156">
        <f t="shared" si="19"/>
        <v>0</v>
      </c>
      <c r="AD418" s="156">
        <f t="shared" si="20"/>
        <v>0</v>
      </c>
    </row>
    <row r="419" spans="1:30" s="48" customFormat="1" hidden="1" x14ac:dyDescent="0.25">
      <c r="A419" s="153"/>
      <c r="B419" s="153"/>
      <c r="C419" s="153"/>
      <c r="D419" s="153"/>
      <c r="E419" s="153"/>
      <c r="F419" s="154"/>
      <c r="G419" s="154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  <c r="AB419" s="155">
        <f t="shared" si="18"/>
        <v>0</v>
      </c>
      <c r="AC419" s="156">
        <f t="shared" si="19"/>
        <v>0</v>
      </c>
      <c r="AD419" s="156">
        <f t="shared" si="20"/>
        <v>0</v>
      </c>
    </row>
    <row r="420" spans="1:30" s="48" customFormat="1" hidden="1" x14ac:dyDescent="0.25">
      <c r="A420" s="153"/>
      <c r="B420" s="153"/>
      <c r="C420" s="153"/>
      <c r="D420" s="153"/>
      <c r="E420" s="153"/>
      <c r="F420" s="154"/>
      <c r="G420" s="154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  <c r="AB420" s="155">
        <f t="shared" si="18"/>
        <v>0</v>
      </c>
      <c r="AC420" s="156">
        <f t="shared" si="19"/>
        <v>0</v>
      </c>
      <c r="AD420" s="156">
        <f t="shared" si="20"/>
        <v>0</v>
      </c>
    </row>
    <row r="421" spans="1:30" s="48" customFormat="1" hidden="1" x14ac:dyDescent="0.25">
      <c r="A421" s="153"/>
      <c r="B421" s="153"/>
      <c r="C421" s="153"/>
      <c r="D421" s="153"/>
      <c r="E421" s="153"/>
      <c r="F421" s="154"/>
      <c r="G421" s="154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  <c r="AB421" s="155">
        <f t="shared" si="18"/>
        <v>0</v>
      </c>
      <c r="AC421" s="156">
        <f t="shared" si="19"/>
        <v>0</v>
      </c>
      <c r="AD421" s="156">
        <f t="shared" si="20"/>
        <v>0</v>
      </c>
    </row>
    <row r="422" spans="1:30" s="48" customFormat="1" hidden="1" x14ac:dyDescent="0.25">
      <c r="A422" s="153"/>
      <c r="B422" s="153"/>
      <c r="C422" s="153"/>
      <c r="D422" s="153"/>
      <c r="E422" s="153"/>
      <c r="F422" s="154"/>
      <c r="G422" s="154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  <c r="AB422" s="155">
        <f t="shared" si="18"/>
        <v>0</v>
      </c>
      <c r="AC422" s="156">
        <f t="shared" si="19"/>
        <v>0</v>
      </c>
      <c r="AD422" s="156">
        <f t="shared" si="20"/>
        <v>0</v>
      </c>
    </row>
    <row r="423" spans="1:30" s="48" customFormat="1" hidden="1" x14ac:dyDescent="0.25">
      <c r="A423" s="153"/>
      <c r="B423" s="153"/>
      <c r="C423" s="153"/>
      <c r="D423" s="153"/>
      <c r="E423" s="153"/>
      <c r="F423" s="154"/>
      <c r="G423" s="154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  <c r="AB423" s="155">
        <f t="shared" si="18"/>
        <v>0</v>
      </c>
      <c r="AC423" s="156">
        <f t="shared" si="19"/>
        <v>0</v>
      </c>
      <c r="AD423" s="156">
        <f t="shared" si="20"/>
        <v>0</v>
      </c>
    </row>
    <row r="424" spans="1:30" s="48" customFormat="1" hidden="1" x14ac:dyDescent="0.25">
      <c r="A424" s="153"/>
      <c r="B424" s="153"/>
      <c r="C424" s="153"/>
      <c r="D424" s="153"/>
      <c r="E424" s="153"/>
      <c r="F424" s="154"/>
      <c r="G424" s="154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  <c r="AB424" s="155">
        <f t="shared" si="18"/>
        <v>0</v>
      </c>
      <c r="AC424" s="156">
        <f t="shared" si="19"/>
        <v>0</v>
      </c>
      <c r="AD424" s="156">
        <f t="shared" si="20"/>
        <v>0</v>
      </c>
    </row>
    <row r="425" spans="1:30" s="48" customFormat="1" hidden="1" x14ac:dyDescent="0.25">
      <c r="A425" s="153"/>
      <c r="B425" s="153"/>
      <c r="C425" s="153"/>
      <c r="D425" s="153"/>
      <c r="E425" s="153"/>
      <c r="F425" s="154"/>
      <c r="G425" s="154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  <c r="AB425" s="155">
        <f t="shared" si="18"/>
        <v>0</v>
      </c>
      <c r="AC425" s="156">
        <f t="shared" si="19"/>
        <v>0</v>
      </c>
      <c r="AD425" s="156">
        <f t="shared" si="20"/>
        <v>0</v>
      </c>
    </row>
    <row r="426" spans="1:30" s="48" customFormat="1" hidden="1" x14ac:dyDescent="0.25">
      <c r="A426" s="153"/>
      <c r="B426" s="153"/>
      <c r="C426" s="153"/>
      <c r="D426" s="153"/>
      <c r="E426" s="153"/>
      <c r="F426" s="154"/>
      <c r="G426" s="154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  <c r="AB426" s="155">
        <f t="shared" si="18"/>
        <v>0</v>
      </c>
      <c r="AC426" s="156">
        <f t="shared" si="19"/>
        <v>0</v>
      </c>
      <c r="AD426" s="156">
        <f t="shared" si="20"/>
        <v>0</v>
      </c>
    </row>
    <row r="427" spans="1:30" s="48" customFormat="1" hidden="1" x14ac:dyDescent="0.25">
      <c r="A427" s="153"/>
      <c r="B427" s="153"/>
      <c r="C427" s="153"/>
      <c r="D427" s="153"/>
      <c r="E427" s="153"/>
      <c r="F427" s="154"/>
      <c r="G427" s="154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  <c r="AB427" s="155">
        <f t="shared" si="18"/>
        <v>0</v>
      </c>
      <c r="AC427" s="156">
        <f t="shared" si="19"/>
        <v>0</v>
      </c>
      <c r="AD427" s="156">
        <f t="shared" si="20"/>
        <v>0</v>
      </c>
    </row>
    <row r="428" spans="1:30" s="48" customFormat="1" hidden="1" x14ac:dyDescent="0.25">
      <c r="A428" s="153"/>
      <c r="B428" s="153"/>
      <c r="C428" s="153"/>
      <c r="D428" s="153"/>
      <c r="E428" s="153"/>
      <c r="F428" s="154"/>
      <c r="G428" s="154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  <c r="AB428" s="155">
        <f t="shared" si="18"/>
        <v>0</v>
      </c>
      <c r="AC428" s="156">
        <f t="shared" si="19"/>
        <v>0</v>
      </c>
      <c r="AD428" s="156">
        <f t="shared" si="20"/>
        <v>0</v>
      </c>
    </row>
    <row r="429" spans="1:30" s="48" customFormat="1" hidden="1" x14ac:dyDescent="0.25">
      <c r="A429" s="153"/>
      <c r="B429" s="153"/>
      <c r="C429" s="153"/>
      <c r="D429" s="153"/>
      <c r="E429" s="153"/>
      <c r="F429" s="154"/>
      <c r="G429" s="154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  <c r="AB429" s="155">
        <f t="shared" si="18"/>
        <v>0</v>
      </c>
      <c r="AC429" s="156">
        <f t="shared" si="19"/>
        <v>0</v>
      </c>
      <c r="AD429" s="156">
        <f t="shared" si="20"/>
        <v>0</v>
      </c>
    </row>
    <row r="430" spans="1:30" s="48" customFormat="1" hidden="1" x14ac:dyDescent="0.25">
      <c r="A430" s="153"/>
      <c r="B430" s="153"/>
      <c r="C430" s="153"/>
      <c r="D430" s="153"/>
      <c r="E430" s="153"/>
      <c r="F430" s="154"/>
      <c r="G430" s="154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5">
        <f t="shared" si="18"/>
        <v>0</v>
      </c>
      <c r="AC430" s="156">
        <f t="shared" si="19"/>
        <v>0</v>
      </c>
      <c r="AD430" s="156">
        <f t="shared" si="20"/>
        <v>0</v>
      </c>
    </row>
    <row r="431" spans="1:30" s="48" customFormat="1" hidden="1" x14ac:dyDescent="0.25">
      <c r="A431" s="153"/>
      <c r="B431" s="153"/>
      <c r="C431" s="153"/>
      <c r="D431" s="153"/>
      <c r="E431" s="153"/>
      <c r="F431" s="154"/>
      <c r="G431" s="154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  <c r="AB431" s="155">
        <f t="shared" si="18"/>
        <v>0</v>
      </c>
      <c r="AC431" s="156">
        <f t="shared" si="19"/>
        <v>0</v>
      </c>
      <c r="AD431" s="156">
        <f t="shared" si="20"/>
        <v>0</v>
      </c>
    </row>
    <row r="432" spans="1:30" s="48" customFormat="1" hidden="1" x14ac:dyDescent="0.25">
      <c r="A432" s="153"/>
      <c r="B432" s="153"/>
      <c r="C432" s="153"/>
      <c r="D432" s="153"/>
      <c r="E432" s="153"/>
      <c r="F432" s="154"/>
      <c r="G432" s="154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  <c r="AB432" s="155">
        <f t="shared" si="18"/>
        <v>0</v>
      </c>
      <c r="AC432" s="156">
        <f t="shared" si="19"/>
        <v>0</v>
      </c>
      <c r="AD432" s="156">
        <f t="shared" si="20"/>
        <v>0</v>
      </c>
    </row>
    <row r="433" spans="1:30" s="48" customFormat="1" hidden="1" x14ac:dyDescent="0.25">
      <c r="A433" s="153"/>
      <c r="B433" s="153"/>
      <c r="C433" s="153"/>
      <c r="D433" s="153"/>
      <c r="E433" s="153"/>
      <c r="F433" s="154"/>
      <c r="G433" s="154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  <c r="AB433" s="155">
        <f t="shared" si="18"/>
        <v>0</v>
      </c>
      <c r="AC433" s="156">
        <f t="shared" si="19"/>
        <v>0</v>
      </c>
      <c r="AD433" s="156">
        <f t="shared" si="20"/>
        <v>0</v>
      </c>
    </row>
    <row r="434" spans="1:30" s="48" customFormat="1" hidden="1" x14ac:dyDescent="0.25">
      <c r="A434" s="153"/>
      <c r="B434" s="153"/>
      <c r="C434" s="153"/>
      <c r="D434" s="153"/>
      <c r="E434" s="153"/>
      <c r="F434" s="154"/>
      <c r="G434" s="154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  <c r="AB434" s="155">
        <f t="shared" si="18"/>
        <v>0</v>
      </c>
      <c r="AC434" s="156">
        <f t="shared" si="19"/>
        <v>0</v>
      </c>
      <c r="AD434" s="156">
        <f t="shared" si="20"/>
        <v>0</v>
      </c>
    </row>
    <row r="435" spans="1:30" s="48" customFormat="1" hidden="1" x14ac:dyDescent="0.25">
      <c r="A435" s="153"/>
      <c r="B435" s="153"/>
      <c r="C435" s="153"/>
      <c r="D435" s="153"/>
      <c r="E435" s="153"/>
      <c r="F435" s="154"/>
      <c r="G435" s="154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  <c r="AB435" s="155">
        <f t="shared" si="18"/>
        <v>0</v>
      </c>
      <c r="AC435" s="156">
        <f t="shared" si="19"/>
        <v>0</v>
      </c>
      <c r="AD435" s="156">
        <f t="shared" si="20"/>
        <v>0</v>
      </c>
    </row>
    <row r="436" spans="1:30" s="48" customFormat="1" hidden="1" x14ac:dyDescent="0.25">
      <c r="A436" s="153"/>
      <c r="B436" s="153"/>
      <c r="C436" s="153"/>
      <c r="D436" s="153"/>
      <c r="E436" s="153"/>
      <c r="F436" s="154"/>
      <c r="G436" s="154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  <c r="AB436" s="155">
        <f t="shared" si="18"/>
        <v>0</v>
      </c>
      <c r="AC436" s="156">
        <f t="shared" si="19"/>
        <v>0</v>
      </c>
      <c r="AD436" s="156">
        <f t="shared" si="20"/>
        <v>0</v>
      </c>
    </row>
    <row r="437" spans="1:30" s="48" customFormat="1" hidden="1" x14ac:dyDescent="0.25">
      <c r="A437" s="153"/>
      <c r="B437" s="153"/>
      <c r="C437" s="153"/>
      <c r="D437" s="153"/>
      <c r="E437" s="153"/>
      <c r="F437" s="154"/>
      <c r="G437" s="154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  <c r="AB437" s="155">
        <f t="shared" si="18"/>
        <v>0</v>
      </c>
      <c r="AC437" s="156">
        <f t="shared" si="19"/>
        <v>0</v>
      </c>
      <c r="AD437" s="156">
        <f t="shared" si="20"/>
        <v>0</v>
      </c>
    </row>
    <row r="438" spans="1:30" s="48" customFormat="1" hidden="1" x14ac:dyDescent="0.25">
      <c r="A438" s="153"/>
      <c r="B438" s="153"/>
      <c r="C438" s="153"/>
      <c r="D438" s="153"/>
      <c r="E438" s="153"/>
      <c r="F438" s="154"/>
      <c r="G438" s="154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  <c r="AB438" s="155">
        <f t="shared" si="18"/>
        <v>0</v>
      </c>
      <c r="AC438" s="156">
        <f t="shared" si="19"/>
        <v>0</v>
      </c>
      <c r="AD438" s="156">
        <f t="shared" si="20"/>
        <v>0</v>
      </c>
    </row>
    <row r="439" spans="1:30" s="48" customFormat="1" hidden="1" x14ac:dyDescent="0.25">
      <c r="A439" s="153"/>
      <c r="B439" s="153"/>
      <c r="C439" s="153"/>
      <c r="D439" s="153"/>
      <c r="E439" s="153"/>
      <c r="F439" s="154"/>
      <c r="G439" s="154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  <c r="AB439" s="155">
        <f t="shared" si="18"/>
        <v>0</v>
      </c>
      <c r="AC439" s="156">
        <f t="shared" si="19"/>
        <v>0</v>
      </c>
      <c r="AD439" s="156">
        <f t="shared" si="20"/>
        <v>0</v>
      </c>
    </row>
    <row r="440" spans="1:30" s="48" customFormat="1" hidden="1" x14ac:dyDescent="0.25">
      <c r="A440" s="153"/>
      <c r="B440" s="153"/>
      <c r="C440" s="153"/>
      <c r="D440" s="153"/>
      <c r="E440" s="153"/>
      <c r="F440" s="154"/>
      <c r="G440" s="154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  <c r="AB440" s="155">
        <f t="shared" si="18"/>
        <v>0</v>
      </c>
      <c r="AC440" s="156">
        <f t="shared" si="19"/>
        <v>0</v>
      </c>
      <c r="AD440" s="156">
        <f t="shared" si="20"/>
        <v>0</v>
      </c>
    </row>
    <row r="441" spans="1:30" s="48" customFormat="1" hidden="1" x14ac:dyDescent="0.25">
      <c r="A441" s="153"/>
      <c r="B441" s="153"/>
      <c r="C441" s="153"/>
      <c r="D441" s="153"/>
      <c r="E441" s="153"/>
      <c r="F441" s="154"/>
      <c r="G441" s="154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  <c r="AB441" s="155">
        <f t="shared" si="18"/>
        <v>0</v>
      </c>
      <c r="AC441" s="156">
        <f t="shared" si="19"/>
        <v>0</v>
      </c>
      <c r="AD441" s="156">
        <f t="shared" si="20"/>
        <v>0</v>
      </c>
    </row>
    <row r="442" spans="1:30" s="48" customFormat="1" hidden="1" x14ac:dyDescent="0.25">
      <c r="A442" s="153"/>
      <c r="B442" s="153"/>
      <c r="C442" s="153"/>
      <c r="D442" s="153"/>
      <c r="E442" s="153"/>
      <c r="F442" s="154"/>
      <c r="G442" s="154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  <c r="Z442" s="153"/>
      <c r="AA442" s="153"/>
      <c r="AB442" s="155">
        <f t="shared" si="18"/>
        <v>0</v>
      </c>
      <c r="AC442" s="156">
        <f t="shared" si="19"/>
        <v>0</v>
      </c>
      <c r="AD442" s="156">
        <f t="shared" si="20"/>
        <v>0</v>
      </c>
    </row>
    <row r="443" spans="1:30" s="48" customFormat="1" hidden="1" x14ac:dyDescent="0.25">
      <c r="A443" s="153"/>
      <c r="B443" s="153"/>
      <c r="C443" s="153"/>
      <c r="D443" s="153"/>
      <c r="E443" s="153"/>
      <c r="F443" s="154"/>
      <c r="G443" s="154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  <c r="AB443" s="155">
        <f t="shared" si="18"/>
        <v>0</v>
      </c>
      <c r="AC443" s="156">
        <f t="shared" si="19"/>
        <v>0</v>
      </c>
      <c r="AD443" s="156">
        <f t="shared" si="20"/>
        <v>0</v>
      </c>
    </row>
    <row r="444" spans="1:30" s="48" customFormat="1" hidden="1" x14ac:dyDescent="0.25">
      <c r="A444" s="153"/>
      <c r="B444" s="153"/>
      <c r="C444" s="153"/>
      <c r="D444" s="153"/>
      <c r="E444" s="153"/>
      <c r="F444" s="154"/>
      <c r="G444" s="154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  <c r="AB444" s="155">
        <f t="shared" si="18"/>
        <v>0</v>
      </c>
      <c r="AC444" s="156">
        <f t="shared" si="19"/>
        <v>0</v>
      </c>
      <c r="AD444" s="156">
        <f t="shared" si="20"/>
        <v>0</v>
      </c>
    </row>
    <row r="445" spans="1:30" s="48" customFormat="1" hidden="1" x14ac:dyDescent="0.25">
      <c r="A445" s="153"/>
      <c r="B445" s="153"/>
      <c r="C445" s="153"/>
      <c r="D445" s="153"/>
      <c r="E445" s="153"/>
      <c r="F445" s="154"/>
      <c r="G445" s="154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  <c r="AB445" s="155">
        <f t="shared" si="18"/>
        <v>0</v>
      </c>
      <c r="AC445" s="156">
        <f t="shared" si="19"/>
        <v>0</v>
      </c>
      <c r="AD445" s="156">
        <f t="shared" si="20"/>
        <v>0</v>
      </c>
    </row>
    <row r="446" spans="1:30" s="48" customFormat="1" hidden="1" x14ac:dyDescent="0.25">
      <c r="A446" s="153"/>
      <c r="B446" s="153"/>
      <c r="C446" s="153"/>
      <c r="D446" s="153"/>
      <c r="E446" s="153"/>
      <c r="F446" s="154"/>
      <c r="G446" s="154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  <c r="AB446" s="155">
        <f t="shared" si="18"/>
        <v>0</v>
      </c>
      <c r="AC446" s="156">
        <f t="shared" si="19"/>
        <v>0</v>
      </c>
      <c r="AD446" s="156">
        <f t="shared" si="20"/>
        <v>0</v>
      </c>
    </row>
    <row r="447" spans="1:30" s="48" customFormat="1" hidden="1" x14ac:dyDescent="0.25">
      <c r="A447" s="153"/>
      <c r="B447" s="153"/>
      <c r="C447" s="153"/>
      <c r="D447" s="153"/>
      <c r="E447" s="153"/>
      <c r="F447" s="154"/>
      <c r="G447" s="154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  <c r="AB447" s="155">
        <f t="shared" si="18"/>
        <v>0</v>
      </c>
      <c r="AC447" s="156">
        <f t="shared" si="19"/>
        <v>0</v>
      </c>
      <c r="AD447" s="156">
        <f t="shared" si="20"/>
        <v>0</v>
      </c>
    </row>
    <row r="448" spans="1:30" s="48" customFormat="1" hidden="1" x14ac:dyDescent="0.25">
      <c r="A448" s="153"/>
      <c r="B448" s="153"/>
      <c r="C448" s="153"/>
      <c r="D448" s="153"/>
      <c r="E448" s="153"/>
      <c r="F448" s="154"/>
      <c r="G448" s="154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  <c r="AB448" s="155">
        <f t="shared" si="18"/>
        <v>0</v>
      </c>
      <c r="AC448" s="156">
        <f t="shared" si="19"/>
        <v>0</v>
      </c>
      <c r="AD448" s="156">
        <f t="shared" si="20"/>
        <v>0</v>
      </c>
    </row>
    <row r="449" spans="1:30" s="48" customFormat="1" hidden="1" x14ac:dyDescent="0.25">
      <c r="A449" s="153"/>
      <c r="B449" s="153"/>
      <c r="C449" s="153"/>
      <c r="D449" s="153"/>
      <c r="E449" s="153"/>
      <c r="F449" s="154"/>
      <c r="G449" s="154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  <c r="AB449" s="155">
        <f t="shared" si="18"/>
        <v>0</v>
      </c>
      <c r="AC449" s="156">
        <f t="shared" si="19"/>
        <v>0</v>
      </c>
      <c r="AD449" s="156">
        <f t="shared" si="20"/>
        <v>0</v>
      </c>
    </row>
    <row r="450" spans="1:30" s="48" customFormat="1" hidden="1" x14ac:dyDescent="0.25">
      <c r="A450" s="153"/>
      <c r="B450" s="153"/>
      <c r="C450" s="153"/>
      <c r="D450" s="153"/>
      <c r="E450" s="153"/>
      <c r="F450" s="154"/>
      <c r="G450" s="154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  <c r="AB450" s="155">
        <f t="shared" si="18"/>
        <v>0</v>
      </c>
      <c r="AC450" s="156">
        <f t="shared" si="19"/>
        <v>0</v>
      </c>
      <c r="AD450" s="156">
        <f t="shared" si="20"/>
        <v>0</v>
      </c>
    </row>
    <row r="451" spans="1:30" s="48" customFormat="1" hidden="1" x14ac:dyDescent="0.25">
      <c r="A451" s="153"/>
      <c r="B451" s="153"/>
      <c r="C451" s="153"/>
      <c r="D451" s="153"/>
      <c r="E451" s="153"/>
      <c r="F451" s="154"/>
      <c r="G451" s="154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  <c r="AB451" s="155">
        <f t="shared" si="18"/>
        <v>0</v>
      </c>
      <c r="AC451" s="156">
        <f t="shared" si="19"/>
        <v>0</v>
      </c>
      <c r="AD451" s="156">
        <f t="shared" si="20"/>
        <v>0</v>
      </c>
    </row>
    <row r="452" spans="1:30" s="48" customFormat="1" hidden="1" x14ac:dyDescent="0.25">
      <c r="A452" s="153"/>
      <c r="B452" s="153"/>
      <c r="C452" s="153"/>
      <c r="D452" s="153"/>
      <c r="E452" s="153"/>
      <c r="F452" s="154"/>
      <c r="G452" s="154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  <c r="AB452" s="155">
        <f t="shared" si="18"/>
        <v>0</v>
      </c>
      <c r="AC452" s="156">
        <f t="shared" si="19"/>
        <v>0</v>
      </c>
      <c r="AD452" s="156">
        <f t="shared" si="20"/>
        <v>0</v>
      </c>
    </row>
    <row r="453" spans="1:30" s="48" customFormat="1" hidden="1" x14ac:dyDescent="0.25">
      <c r="A453" s="153"/>
      <c r="B453" s="153"/>
      <c r="C453" s="153"/>
      <c r="D453" s="153"/>
      <c r="E453" s="153"/>
      <c r="F453" s="154"/>
      <c r="G453" s="154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  <c r="AB453" s="155">
        <f t="shared" si="18"/>
        <v>0</v>
      </c>
      <c r="AC453" s="156">
        <f t="shared" si="19"/>
        <v>0</v>
      </c>
      <c r="AD453" s="156">
        <f t="shared" si="20"/>
        <v>0</v>
      </c>
    </row>
    <row r="454" spans="1:30" s="48" customFormat="1" hidden="1" x14ac:dyDescent="0.25">
      <c r="A454" s="153"/>
      <c r="B454" s="153"/>
      <c r="C454" s="153"/>
      <c r="D454" s="153"/>
      <c r="E454" s="153"/>
      <c r="F454" s="154"/>
      <c r="G454" s="154"/>
      <c r="H454" s="153"/>
      <c r="I454" s="153"/>
      <c r="J454" s="153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  <c r="AB454" s="155">
        <f t="shared" si="18"/>
        <v>0</v>
      </c>
      <c r="AC454" s="156">
        <f t="shared" si="19"/>
        <v>0</v>
      </c>
      <c r="AD454" s="156">
        <f t="shared" si="20"/>
        <v>0</v>
      </c>
    </row>
    <row r="455" spans="1:30" s="48" customFormat="1" hidden="1" x14ac:dyDescent="0.25">
      <c r="A455" s="153"/>
      <c r="B455" s="153"/>
      <c r="C455" s="153"/>
      <c r="D455" s="153"/>
      <c r="E455" s="153"/>
      <c r="F455" s="154"/>
      <c r="G455" s="154"/>
      <c r="H455" s="153"/>
      <c r="I455" s="153"/>
      <c r="J455" s="153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  <c r="AB455" s="155">
        <f t="shared" si="18"/>
        <v>0</v>
      </c>
      <c r="AC455" s="156">
        <f t="shared" si="19"/>
        <v>0</v>
      </c>
      <c r="AD455" s="156">
        <f t="shared" si="20"/>
        <v>0</v>
      </c>
    </row>
    <row r="456" spans="1:30" s="48" customFormat="1" hidden="1" x14ac:dyDescent="0.25">
      <c r="A456" s="153"/>
      <c r="B456" s="153"/>
      <c r="C456" s="153"/>
      <c r="D456" s="153"/>
      <c r="E456" s="153"/>
      <c r="F456" s="154"/>
      <c r="G456" s="154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  <c r="AB456" s="155">
        <f t="shared" si="18"/>
        <v>0</v>
      </c>
      <c r="AC456" s="156">
        <f t="shared" si="19"/>
        <v>0</v>
      </c>
      <c r="AD456" s="156">
        <f t="shared" si="20"/>
        <v>0</v>
      </c>
    </row>
    <row r="457" spans="1:30" s="48" customFormat="1" hidden="1" x14ac:dyDescent="0.25">
      <c r="A457" s="153"/>
      <c r="B457" s="153"/>
      <c r="C457" s="153"/>
      <c r="D457" s="153"/>
      <c r="E457" s="153"/>
      <c r="F457" s="154"/>
      <c r="G457" s="154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  <c r="AB457" s="155">
        <f t="shared" si="18"/>
        <v>0</v>
      </c>
      <c r="AC457" s="156">
        <f t="shared" si="19"/>
        <v>0</v>
      </c>
      <c r="AD457" s="156">
        <f t="shared" si="20"/>
        <v>0</v>
      </c>
    </row>
    <row r="458" spans="1:30" s="48" customFormat="1" hidden="1" x14ac:dyDescent="0.25">
      <c r="A458" s="153"/>
      <c r="B458" s="153"/>
      <c r="C458" s="153"/>
      <c r="D458" s="153"/>
      <c r="E458" s="153"/>
      <c r="F458" s="154"/>
      <c r="G458" s="154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  <c r="AB458" s="155">
        <f t="shared" si="18"/>
        <v>0</v>
      </c>
      <c r="AC458" s="156">
        <f t="shared" si="19"/>
        <v>0</v>
      </c>
      <c r="AD458" s="156">
        <f t="shared" si="20"/>
        <v>0</v>
      </c>
    </row>
    <row r="459" spans="1:30" s="48" customFormat="1" hidden="1" x14ac:dyDescent="0.25">
      <c r="A459" s="153"/>
      <c r="B459" s="153"/>
      <c r="C459" s="153"/>
      <c r="D459" s="153"/>
      <c r="E459" s="153"/>
      <c r="F459" s="154"/>
      <c r="G459" s="154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  <c r="Z459" s="153"/>
      <c r="AA459" s="153"/>
      <c r="AB459" s="155">
        <f t="shared" si="18"/>
        <v>0</v>
      </c>
      <c r="AC459" s="156">
        <f t="shared" si="19"/>
        <v>0</v>
      </c>
      <c r="AD459" s="156">
        <f t="shared" si="20"/>
        <v>0</v>
      </c>
    </row>
    <row r="460" spans="1:30" s="48" customFormat="1" hidden="1" x14ac:dyDescent="0.25">
      <c r="A460" s="153"/>
      <c r="B460" s="153"/>
      <c r="C460" s="153"/>
      <c r="D460" s="153"/>
      <c r="E460" s="153"/>
      <c r="F460" s="154"/>
      <c r="G460" s="154"/>
      <c r="H460" s="153"/>
      <c r="I460" s="153"/>
      <c r="J460" s="153"/>
      <c r="K460" s="153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  <c r="Z460" s="153"/>
      <c r="AA460" s="153"/>
      <c r="AB460" s="155">
        <f t="shared" ref="AB460:AB520" si="21">I460*M460*AA460</f>
        <v>0</v>
      </c>
      <c r="AC460" s="156">
        <f t="shared" ref="AC460:AC520" si="22">M460*AA460</f>
        <v>0</v>
      </c>
      <c r="AD460" s="156">
        <f t="shared" ref="AD460:AD520" si="23">I460*V460</f>
        <v>0</v>
      </c>
    </row>
    <row r="461" spans="1:30" s="48" customFormat="1" hidden="1" x14ac:dyDescent="0.25">
      <c r="A461" s="153"/>
      <c r="B461" s="153"/>
      <c r="C461" s="153"/>
      <c r="D461" s="153"/>
      <c r="E461" s="153"/>
      <c r="F461" s="154"/>
      <c r="G461" s="154"/>
      <c r="H461" s="153"/>
      <c r="I461" s="153"/>
      <c r="J461" s="153"/>
      <c r="K461" s="153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  <c r="Z461" s="153"/>
      <c r="AA461" s="153"/>
      <c r="AB461" s="155">
        <f t="shared" si="21"/>
        <v>0</v>
      </c>
      <c r="AC461" s="156">
        <f t="shared" si="22"/>
        <v>0</v>
      </c>
      <c r="AD461" s="156">
        <f t="shared" si="23"/>
        <v>0</v>
      </c>
    </row>
    <row r="462" spans="1:30" s="48" customFormat="1" hidden="1" x14ac:dyDescent="0.25">
      <c r="A462" s="153"/>
      <c r="B462" s="153"/>
      <c r="C462" s="153"/>
      <c r="D462" s="153"/>
      <c r="E462" s="153"/>
      <c r="F462" s="154"/>
      <c r="G462" s="154"/>
      <c r="H462" s="153"/>
      <c r="I462" s="153"/>
      <c r="J462" s="153"/>
      <c r="K462" s="153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  <c r="AB462" s="155">
        <f t="shared" si="21"/>
        <v>0</v>
      </c>
      <c r="AC462" s="156">
        <f t="shared" si="22"/>
        <v>0</v>
      </c>
      <c r="AD462" s="156">
        <f t="shared" si="23"/>
        <v>0</v>
      </c>
    </row>
    <row r="463" spans="1:30" s="48" customFormat="1" hidden="1" x14ac:dyDescent="0.25">
      <c r="A463" s="153"/>
      <c r="B463" s="153"/>
      <c r="C463" s="153"/>
      <c r="D463" s="153"/>
      <c r="E463" s="153"/>
      <c r="F463" s="154"/>
      <c r="G463" s="154"/>
      <c r="H463" s="153"/>
      <c r="I463" s="153"/>
      <c r="J463" s="153"/>
      <c r="K463" s="153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  <c r="Z463" s="153"/>
      <c r="AA463" s="153"/>
      <c r="AB463" s="155">
        <f t="shared" si="21"/>
        <v>0</v>
      </c>
      <c r="AC463" s="156">
        <f t="shared" si="22"/>
        <v>0</v>
      </c>
      <c r="AD463" s="156">
        <f t="shared" si="23"/>
        <v>0</v>
      </c>
    </row>
    <row r="464" spans="1:30" s="48" customFormat="1" hidden="1" x14ac:dyDescent="0.25">
      <c r="A464" s="153"/>
      <c r="B464" s="153"/>
      <c r="C464" s="153"/>
      <c r="D464" s="153"/>
      <c r="E464" s="153"/>
      <c r="F464" s="154"/>
      <c r="G464" s="154"/>
      <c r="H464" s="153"/>
      <c r="I464" s="153"/>
      <c r="J464" s="153"/>
      <c r="K464" s="153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  <c r="Z464" s="153"/>
      <c r="AA464" s="153"/>
      <c r="AB464" s="155">
        <f t="shared" si="21"/>
        <v>0</v>
      </c>
      <c r="AC464" s="156">
        <f t="shared" si="22"/>
        <v>0</v>
      </c>
      <c r="AD464" s="156">
        <f t="shared" si="23"/>
        <v>0</v>
      </c>
    </row>
    <row r="465" spans="1:30" s="48" customFormat="1" hidden="1" x14ac:dyDescent="0.25">
      <c r="A465" s="153"/>
      <c r="B465" s="153"/>
      <c r="C465" s="153"/>
      <c r="D465" s="153"/>
      <c r="E465" s="153"/>
      <c r="F465" s="154"/>
      <c r="G465" s="154"/>
      <c r="H465" s="153"/>
      <c r="I465" s="153"/>
      <c r="J465" s="153"/>
      <c r="K465" s="153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  <c r="Z465" s="153"/>
      <c r="AA465" s="153"/>
      <c r="AB465" s="155">
        <f t="shared" si="21"/>
        <v>0</v>
      </c>
      <c r="AC465" s="156">
        <f t="shared" si="22"/>
        <v>0</v>
      </c>
      <c r="AD465" s="156">
        <f t="shared" si="23"/>
        <v>0</v>
      </c>
    </row>
    <row r="466" spans="1:30" s="48" customFormat="1" hidden="1" x14ac:dyDescent="0.25">
      <c r="A466" s="153"/>
      <c r="B466" s="153"/>
      <c r="C466" s="153"/>
      <c r="D466" s="153"/>
      <c r="E466" s="153"/>
      <c r="F466" s="154"/>
      <c r="G466" s="154"/>
      <c r="H466" s="153"/>
      <c r="I466" s="153"/>
      <c r="J466" s="153"/>
      <c r="K466" s="153"/>
      <c r="L466" s="153"/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  <c r="Z466" s="153"/>
      <c r="AA466" s="153"/>
      <c r="AB466" s="155">
        <f t="shared" si="21"/>
        <v>0</v>
      </c>
      <c r="AC466" s="156">
        <f t="shared" si="22"/>
        <v>0</v>
      </c>
      <c r="AD466" s="156">
        <f t="shared" si="23"/>
        <v>0</v>
      </c>
    </row>
    <row r="467" spans="1:30" s="48" customFormat="1" hidden="1" x14ac:dyDescent="0.25">
      <c r="A467" s="153"/>
      <c r="B467" s="153"/>
      <c r="C467" s="153"/>
      <c r="D467" s="153"/>
      <c r="E467" s="153"/>
      <c r="F467" s="154"/>
      <c r="G467" s="154"/>
      <c r="H467" s="153"/>
      <c r="I467" s="153"/>
      <c r="J467" s="153"/>
      <c r="K467" s="153"/>
      <c r="L467" s="153"/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  <c r="Z467" s="153"/>
      <c r="AA467" s="153"/>
      <c r="AB467" s="155">
        <f t="shared" si="21"/>
        <v>0</v>
      </c>
      <c r="AC467" s="156">
        <f t="shared" si="22"/>
        <v>0</v>
      </c>
      <c r="AD467" s="156">
        <f t="shared" si="23"/>
        <v>0</v>
      </c>
    </row>
    <row r="468" spans="1:30" s="48" customFormat="1" hidden="1" x14ac:dyDescent="0.25">
      <c r="A468" s="153"/>
      <c r="B468" s="153"/>
      <c r="C468" s="153"/>
      <c r="D468" s="153"/>
      <c r="E468" s="153"/>
      <c r="F468" s="154"/>
      <c r="G468" s="154"/>
      <c r="H468" s="153"/>
      <c r="I468" s="153"/>
      <c r="J468" s="153"/>
      <c r="K468" s="153"/>
      <c r="L468" s="153"/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  <c r="Z468" s="153"/>
      <c r="AA468" s="153"/>
      <c r="AB468" s="155">
        <f t="shared" si="21"/>
        <v>0</v>
      </c>
      <c r="AC468" s="156">
        <f t="shared" si="22"/>
        <v>0</v>
      </c>
      <c r="AD468" s="156">
        <f t="shared" si="23"/>
        <v>0</v>
      </c>
    </row>
    <row r="469" spans="1:30" s="48" customFormat="1" hidden="1" x14ac:dyDescent="0.25">
      <c r="A469" s="153"/>
      <c r="B469" s="153"/>
      <c r="C469" s="153"/>
      <c r="D469" s="153"/>
      <c r="E469" s="153"/>
      <c r="F469" s="154"/>
      <c r="G469" s="154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  <c r="Z469" s="153"/>
      <c r="AA469" s="153"/>
      <c r="AB469" s="155">
        <f t="shared" si="21"/>
        <v>0</v>
      </c>
      <c r="AC469" s="156">
        <f t="shared" si="22"/>
        <v>0</v>
      </c>
      <c r="AD469" s="156">
        <f t="shared" si="23"/>
        <v>0</v>
      </c>
    </row>
    <row r="470" spans="1:30" s="48" customFormat="1" hidden="1" x14ac:dyDescent="0.25">
      <c r="A470" s="153"/>
      <c r="B470" s="153"/>
      <c r="C470" s="153"/>
      <c r="D470" s="153"/>
      <c r="E470" s="153"/>
      <c r="F470" s="154"/>
      <c r="G470" s="154"/>
      <c r="H470" s="153"/>
      <c r="I470" s="153"/>
      <c r="J470" s="153"/>
      <c r="K470" s="153"/>
      <c r="L470" s="153"/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  <c r="Z470" s="153"/>
      <c r="AA470" s="153"/>
      <c r="AB470" s="155">
        <f t="shared" si="21"/>
        <v>0</v>
      </c>
      <c r="AC470" s="156">
        <f t="shared" si="22"/>
        <v>0</v>
      </c>
      <c r="AD470" s="156">
        <f t="shared" si="23"/>
        <v>0</v>
      </c>
    </row>
    <row r="471" spans="1:30" s="48" customFormat="1" hidden="1" x14ac:dyDescent="0.25">
      <c r="A471" s="153"/>
      <c r="B471" s="153"/>
      <c r="C471" s="153"/>
      <c r="D471" s="153"/>
      <c r="E471" s="153"/>
      <c r="F471" s="154"/>
      <c r="G471" s="154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  <c r="Z471" s="153"/>
      <c r="AA471" s="153"/>
      <c r="AB471" s="155">
        <f t="shared" si="21"/>
        <v>0</v>
      </c>
      <c r="AC471" s="156">
        <f t="shared" si="22"/>
        <v>0</v>
      </c>
      <c r="AD471" s="156">
        <f t="shared" si="23"/>
        <v>0</v>
      </c>
    </row>
    <row r="472" spans="1:30" s="48" customFormat="1" hidden="1" x14ac:dyDescent="0.25">
      <c r="A472" s="153"/>
      <c r="B472" s="153"/>
      <c r="C472" s="153"/>
      <c r="D472" s="153"/>
      <c r="E472" s="153"/>
      <c r="F472" s="154"/>
      <c r="G472" s="154"/>
      <c r="H472" s="153"/>
      <c r="I472" s="153"/>
      <c r="J472" s="153"/>
      <c r="K472" s="153"/>
      <c r="L472" s="153"/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  <c r="Z472" s="153"/>
      <c r="AA472" s="153"/>
      <c r="AB472" s="155">
        <f t="shared" si="21"/>
        <v>0</v>
      </c>
      <c r="AC472" s="156">
        <f t="shared" si="22"/>
        <v>0</v>
      </c>
      <c r="AD472" s="156">
        <f t="shared" si="23"/>
        <v>0</v>
      </c>
    </row>
    <row r="473" spans="1:30" s="48" customFormat="1" hidden="1" x14ac:dyDescent="0.25">
      <c r="A473" s="153"/>
      <c r="B473" s="153"/>
      <c r="C473" s="153"/>
      <c r="D473" s="153"/>
      <c r="E473" s="153"/>
      <c r="F473" s="154"/>
      <c r="G473" s="154"/>
      <c r="H473" s="153"/>
      <c r="I473" s="153"/>
      <c r="J473" s="153"/>
      <c r="K473" s="153"/>
      <c r="L473" s="153"/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  <c r="Z473" s="153"/>
      <c r="AA473" s="153"/>
      <c r="AB473" s="155">
        <f t="shared" si="21"/>
        <v>0</v>
      </c>
      <c r="AC473" s="156">
        <f t="shared" si="22"/>
        <v>0</v>
      </c>
      <c r="AD473" s="156">
        <f t="shared" si="23"/>
        <v>0</v>
      </c>
    </row>
    <row r="474" spans="1:30" s="48" customFormat="1" hidden="1" x14ac:dyDescent="0.25">
      <c r="A474" s="153"/>
      <c r="B474" s="153"/>
      <c r="C474" s="153"/>
      <c r="D474" s="153"/>
      <c r="E474" s="153"/>
      <c r="F474" s="154"/>
      <c r="G474" s="154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  <c r="Z474" s="153"/>
      <c r="AA474" s="153"/>
      <c r="AB474" s="155">
        <f t="shared" si="21"/>
        <v>0</v>
      </c>
      <c r="AC474" s="156">
        <f t="shared" si="22"/>
        <v>0</v>
      </c>
      <c r="AD474" s="156">
        <f t="shared" si="23"/>
        <v>0</v>
      </c>
    </row>
    <row r="475" spans="1:30" s="48" customFormat="1" hidden="1" x14ac:dyDescent="0.25">
      <c r="A475" s="153"/>
      <c r="B475" s="153"/>
      <c r="C475" s="153"/>
      <c r="D475" s="153"/>
      <c r="E475" s="153"/>
      <c r="F475" s="154"/>
      <c r="G475" s="154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  <c r="Z475" s="153"/>
      <c r="AA475" s="153"/>
      <c r="AB475" s="155">
        <f t="shared" si="21"/>
        <v>0</v>
      </c>
      <c r="AC475" s="156">
        <f t="shared" si="22"/>
        <v>0</v>
      </c>
      <c r="AD475" s="156">
        <f t="shared" si="23"/>
        <v>0</v>
      </c>
    </row>
    <row r="476" spans="1:30" s="48" customFormat="1" hidden="1" x14ac:dyDescent="0.25">
      <c r="A476" s="153"/>
      <c r="B476" s="153"/>
      <c r="C476" s="153"/>
      <c r="D476" s="153"/>
      <c r="E476" s="153"/>
      <c r="F476" s="154"/>
      <c r="G476" s="154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  <c r="Z476" s="153"/>
      <c r="AA476" s="153"/>
      <c r="AB476" s="155">
        <f t="shared" si="21"/>
        <v>0</v>
      </c>
      <c r="AC476" s="156">
        <f t="shared" si="22"/>
        <v>0</v>
      </c>
      <c r="AD476" s="156">
        <f t="shared" si="23"/>
        <v>0</v>
      </c>
    </row>
    <row r="477" spans="1:30" s="48" customFormat="1" hidden="1" x14ac:dyDescent="0.25">
      <c r="A477" s="153"/>
      <c r="B477" s="153"/>
      <c r="C477" s="153"/>
      <c r="D477" s="153"/>
      <c r="E477" s="153"/>
      <c r="F477" s="154"/>
      <c r="G477" s="154"/>
      <c r="H477" s="153"/>
      <c r="I477" s="153"/>
      <c r="J477" s="153"/>
      <c r="K477" s="153"/>
      <c r="L477" s="153"/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  <c r="Z477" s="153"/>
      <c r="AA477" s="153"/>
      <c r="AB477" s="155">
        <f t="shared" si="21"/>
        <v>0</v>
      </c>
      <c r="AC477" s="156">
        <f t="shared" si="22"/>
        <v>0</v>
      </c>
      <c r="AD477" s="156">
        <f t="shared" si="23"/>
        <v>0</v>
      </c>
    </row>
    <row r="478" spans="1:30" s="48" customFormat="1" hidden="1" x14ac:dyDescent="0.25">
      <c r="A478" s="153"/>
      <c r="B478" s="153"/>
      <c r="C478" s="153"/>
      <c r="D478" s="153"/>
      <c r="E478" s="153"/>
      <c r="F478" s="154"/>
      <c r="G478" s="154"/>
      <c r="H478" s="153"/>
      <c r="I478" s="153"/>
      <c r="J478" s="153"/>
      <c r="K478" s="153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  <c r="Z478" s="153"/>
      <c r="AA478" s="153"/>
      <c r="AB478" s="155">
        <f t="shared" si="21"/>
        <v>0</v>
      </c>
      <c r="AC478" s="156">
        <f t="shared" si="22"/>
        <v>0</v>
      </c>
      <c r="AD478" s="156">
        <f t="shared" si="23"/>
        <v>0</v>
      </c>
    </row>
    <row r="479" spans="1:30" s="48" customFormat="1" hidden="1" x14ac:dyDescent="0.25">
      <c r="A479" s="153"/>
      <c r="B479" s="153"/>
      <c r="C479" s="153"/>
      <c r="D479" s="153"/>
      <c r="E479" s="153"/>
      <c r="F479" s="154"/>
      <c r="G479" s="154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  <c r="Z479" s="153"/>
      <c r="AA479" s="153"/>
      <c r="AB479" s="155">
        <f t="shared" si="21"/>
        <v>0</v>
      </c>
      <c r="AC479" s="156">
        <f t="shared" si="22"/>
        <v>0</v>
      </c>
      <c r="AD479" s="156">
        <f t="shared" si="23"/>
        <v>0</v>
      </c>
    </row>
    <row r="480" spans="1:30" s="48" customFormat="1" hidden="1" x14ac:dyDescent="0.25">
      <c r="A480" s="153"/>
      <c r="B480" s="153"/>
      <c r="C480" s="153"/>
      <c r="D480" s="153"/>
      <c r="E480" s="153"/>
      <c r="F480" s="154"/>
      <c r="G480" s="154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  <c r="Z480" s="153"/>
      <c r="AA480" s="153"/>
      <c r="AB480" s="155">
        <f t="shared" si="21"/>
        <v>0</v>
      </c>
      <c r="AC480" s="156">
        <f t="shared" si="22"/>
        <v>0</v>
      </c>
      <c r="AD480" s="156">
        <f t="shared" si="23"/>
        <v>0</v>
      </c>
    </row>
    <row r="481" spans="1:30" s="48" customFormat="1" hidden="1" x14ac:dyDescent="0.25">
      <c r="A481" s="153"/>
      <c r="B481" s="153"/>
      <c r="C481" s="153"/>
      <c r="D481" s="153"/>
      <c r="E481" s="153"/>
      <c r="F481" s="154"/>
      <c r="G481" s="154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  <c r="Z481" s="153"/>
      <c r="AA481" s="153"/>
      <c r="AB481" s="155">
        <f t="shared" si="21"/>
        <v>0</v>
      </c>
      <c r="AC481" s="156">
        <f t="shared" si="22"/>
        <v>0</v>
      </c>
      <c r="AD481" s="156">
        <f t="shared" si="23"/>
        <v>0</v>
      </c>
    </row>
    <row r="482" spans="1:30" s="48" customFormat="1" hidden="1" x14ac:dyDescent="0.25">
      <c r="A482" s="153"/>
      <c r="B482" s="153"/>
      <c r="C482" s="153"/>
      <c r="D482" s="153"/>
      <c r="E482" s="153"/>
      <c r="F482" s="154"/>
      <c r="G482" s="154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  <c r="Z482" s="153"/>
      <c r="AA482" s="153"/>
      <c r="AB482" s="155">
        <f t="shared" si="21"/>
        <v>0</v>
      </c>
      <c r="AC482" s="156">
        <f t="shared" si="22"/>
        <v>0</v>
      </c>
      <c r="AD482" s="156">
        <f t="shared" si="23"/>
        <v>0</v>
      </c>
    </row>
    <row r="483" spans="1:30" s="48" customFormat="1" hidden="1" x14ac:dyDescent="0.25">
      <c r="A483" s="153"/>
      <c r="B483" s="153"/>
      <c r="C483" s="153"/>
      <c r="D483" s="153"/>
      <c r="E483" s="153"/>
      <c r="F483" s="154"/>
      <c r="G483" s="154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  <c r="Z483" s="153"/>
      <c r="AA483" s="153"/>
      <c r="AB483" s="155">
        <f t="shared" si="21"/>
        <v>0</v>
      </c>
      <c r="AC483" s="156">
        <f t="shared" si="22"/>
        <v>0</v>
      </c>
      <c r="AD483" s="156">
        <f t="shared" si="23"/>
        <v>0</v>
      </c>
    </row>
    <row r="484" spans="1:30" s="48" customFormat="1" hidden="1" x14ac:dyDescent="0.25">
      <c r="A484" s="153"/>
      <c r="B484" s="153"/>
      <c r="C484" s="153"/>
      <c r="D484" s="153"/>
      <c r="E484" s="153"/>
      <c r="F484" s="154"/>
      <c r="G484" s="154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  <c r="Z484" s="153"/>
      <c r="AA484" s="153"/>
      <c r="AB484" s="155">
        <f t="shared" si="21"/>
        <v>0</v>
      </c>
      <c r="AC484" s="156">
        <f t="shared" si="22"/>
        <v>0</v>
      </c>
      <c r="AD484" s="156">
        <f t="shared" si="23"/>
        <v>0</v>
      </c>
    </row>
    <row r="485" spans="1:30" s="48" customFormat="1" hidden="1" x14ac:dyDescent="0.25">
      <c r="A485" s="153"/>
      <c r="B485" s="153"/>
      <c r="C485" s="153"/>
      <c r="D485" s="153"/>
      <c r="E485" s="153"/>
      <c r="F485" s="154"/>
      <c r="G485" s="154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  <c r="Z485" s="153"/>
      <c r="AA485" s="153"/>
      <c r="AB485" s="155">
        <f t="shared" si="21"/>
        <v>0</v>
      </c>
      <c r="AC485" s="156">
        <f t="shared" si="22"/>
        <v>0</v>
      </c>
      <c r="AD485" s="156">
        <f t="shared" si="23"/>
        <v>0</v>
      </c>
    </row>
    <row r="486" spans="1:30" s="48" customFormat="1" hidden="1" x14ac:dyDescent="0.25">
      <c r="A486" s="153"/>
      <c r="B486" s="153"/>
      <c r="C486" s="153"/>
      <c r="D486" s="153"/>
      <c r="E486" s="153"/>
      <c r="F486" s="154"/>
      <c r="G486" s="154"/>
      <c r="H486" s="153"/>
      <c r="I486" s="153"/>
      <c r="J486" s="153"/>
      <c r="K486" s="153"/>
      <c r="L486" s="153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  <c r="AB486" s="155">
        <f t="shared" si="21"/>
        <v>0</v>
      </c>
      <c r="AC486" s="156">
        <f t="shared" si="22"/>
        <v>0</v>
      </c>
      <c r="AD486" s="156">
        <f t="shared" si="23"/>
        <v>0</v>
      </c>
    </row>
    <row r="487" spans="1:30" s="48" customFormat="1" hidden="1" x14ac:dyDescent="0.25">
      <c r="A487" s="153"/>
      <c r="B487" s="153"/>
      <c r="C487" s="153"/>
      <c r="D487" s="153"/>
      <c r="E487" s="153"/>
      <c r="F487" s="154"/>
      <c r="G487" s="154"/>
      <c r="H487" s="153"/>
      <c r="I487" s="153"/>
      <c r="J487" s="153"/>
      <c r="K487" s="153"/>
      <c r="L487" s="153"/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  <c r="Z487" s="153"/>
      <c r="AA487" s="153"/>
      <c r="AB487" s="155">
        <f t="shared" si="21"/>
        <v>0</v>
      </c>
      <c r="AC487" s="156">
        <f t="shared" si="22"/>
        <v>0</v>
      </c>
      <c r="AD487" s="156">
        <f t="shared" si="23"/>
        <v>0</v>
      </c>
    </row>
    <row r="488" spans="1:30" s="48" customFormat="1" hidden="1" x14ac:dyDescent="0.25">
      <c r="A488" s="153"/>
      <c r="B488" s="153"/>
      <c r="C488" s="153"/>
      <c r="D488" s="153"/>
      <c r="E488" s="153"/>
      <c r="F488" s="154"/>
      <c r="G488" s="154"/>
      <c r="H488" s="153"/>
      <c r="I488" s="153"/>
      <c r="J488" s="153"/>
      <c r="K488" s="153"/>
      <c r="L488" s="153"/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  <c r="Z488" s="153"/>
      <c r="AA488" s="153"/>
      <c r="AB488" s="155">
        <f t="shared" si="21"/>
        <v>0</v>
      </c>
      <c r="AC488" s="156">
        <f t="shared" si="22"/>
        <v>0</v>
      </c>
      <c r="AD488" s="156">
        <f t="shared" si="23"/>
        <v>0</v>
      </c>
    </row>
    <row r="489" spans="1:30" s="48" customFormat="1" hidden="1" x14ac:dyDescent="0.25">
      <c r="A489" s="153"/>
      <c r="B489" s="153"/>
      <c r="C489" s="153"/>
      <c r="D489" s="153"/>
      <c r="E489" s="153"/>
      <c r="F489" s="154"/>
      <c r="G489" s="154"/>
      <c r="H489" s="153"/>
      <c r="I489" s="153"/>
      <c r="J489" s="153"/>
      <c r="K489" s="153"/>
      <c r="L489" s="153"/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  <c r="Z489" s="153"/>
      <c r="AA489" s="153"/>
      <c r="AB489" s="155">
        <f t="shared" si="21"/>
        <v>0</v>
      </c>
      <c r="AC489" s="156">
        <f t="shared" si="22"/>
        <v>0</v>
      </c>
      <c r="AD489" s="156">
        <f t="shared" si="23"/>
        <v>0</v>
      </c>
    </row>
    <row r="490" spans="1:30" s="48" customFormat="1" hidden="1" x14ac:dyDescent="0.25">
      <c r="A490" s="153"/>
      <c r="B490" s="153"/>
      <c r="C490" s="153"/>
      <c r="D490" s="153"/>
      <c r="E490" s="153"/>
      <c r="F490" s="154"/>
      <c r="G490" s="154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  <c r="Z490" s="153"/>
      <c r="AA490" s="153"/>
      <c r="AB490" s="155">
        <f t="shared" si="21"/>
        <v>0</v>
      </c>
      <c r="AC490" s="156">
        <f t="shared" si="22"/>
        <v>0</v>
      </c>
      <c r="AD490" s="156">
        <f t="shared" si="23"/>
        <v>0</v>
      </c>
    </row>
    <row r="491" spans="1:30" s="48" customFormat="1" hidden="1" x14ac:dyDescent="0.25">
      <c r="A491" s="153"/>
      <c r="B491" s="153"/>
      <c r="C491" s="153"/>
      <c r="D491" s="153"/>
      <c r="E491" s="153"/>
      <c r="F491" s="154"/>
      <c r="G491" s="154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  <c r="Z491" s="153"/>
      <c r="AA491" s="153"/>
      <c r="AB491" s="155">
        <f t="shared" si="21"/>
        <v>0</v>
      </c>
      <c r="AC491" s="156">
        <f t="shared" si="22"/>
        <v>0</v>
      </c>
      <c r="AD491" s="156">
        <f t="shared" si="23"/>
        <v>0</v>
      </c>
    </row>
    <row r="492" spans="1:30" s="48" customFormat="1" hidden="1" x14ac:dyDescent="0.25">
      <c r="A492" s="153"/>
      <c r="B492" s="153"/>
      <c r="C492" s="153"/>
      <c r="D492" s="153"/>
      <c r="E492" s="153"/>
      <c r="F492" s="154"/>
      <c r="G492" s="154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  <c r="Z492" s="153"/>
      <c r="AA492" s="153"/>
      <c r="AB492" s="155">
        <f t="shared" si="21"/>
        <v>0</v>
      </c>
      <c r="AC492" s="156">
        <f t="shared" si="22"/>
        <v>0</v>
      </c>
      <c r="AD492" s="156">
        <f t="shared" si="23"/>
        <v>0</v>
      </c>
    </row>
    <row r="493" spans="1:30" s="48" customFormat="1" hidden="1" x14ac:dyDescent="0.25">
      <c r="A493" s="153"/>
      <c r="B493" s="153"/>
      <c r="C493" s="153"/>
      <c r="D493" s="153"/>
      <c r="E493" s="153"/>
      <c r="F493" s="154"/>
      <c r="G493" s="154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  <c r="Z493" s="153"/>
      <c r="AA493" s="153"/>
      <c r="AB493" s="155">
        <f t="shared" si="21"/>
        <v>0</v>
      </c>
      <c r="AC493" s="156">
        <f t="shared" si="22"/>
        <v>0</v>
      </c>
      <c r="AD493" s="156">
        <f t="shared" si="23"/>
        <v>0</v>
      </c>
    </row>
    <row r="494" spans="1:30" s="48" customFormat="1" hidden="1" x14ac:dyDescent="0.25">
      <c r="A494" s="153"/>
      <c r="B494" s="153"/>
      <c r="C494" s="153"/>
      <c r="D494" s="153"/>
      <c r="E494" s="153"/>
      <c r="F494" s="154"/>
      <c r="G494" s="154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  <c r="Z494" s="153"/>
      <c r="AA494" s="153"/>
      <c r="AB494" s="155">
        <f t="shared" si="21"/>
        <v>0</v>
      </c>
      <c r="AC494" s="156">
        <f t="shared" si="22"/>
        <v>0</v>
      </c>
      <c r="AD494" s="156">
        <f t="shared" si="23"/>
        <v>0</v>
      </c>
    </row>
    <row r="495" spans="1:30" s="48" customFormat="1" hidden="1" x14ac:dyDescent="0.25">
      <c r="A495" s="153"/>
      <c r="B495" s="153"/>
      <c r="C495" s="153"/>
      <c r="D495" s="153"/>
      <c r="E495" s="153"/>
      <c r="F495" s="154"/>
      <c r="G495" s="154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  <c r="Z495" s="153"/>
      <c r="AA495" s="153"/>
      <c r="AB495" s="155">
        <f t="shared" si="21"/>
        <v>0</v>
      </c>
      <c r="AC495" s="156">
        <f t="shared" si="22"/>
        <v>0</v>
      </c>
      <c r="AD495" s="156">
        <f t="shared" si="23"/>
        <v>0</v>
      </c>
    </row>
    <row r="496" spans="1:30" s="48" customFormat="1" hidden="1" x14ac:dyDescent="0.25">
      <c r="A496" s="153"/>
      <c r="B496" s="153"/>
      <c r="C496" s="153"/>
      <c r="D496" s="153"/>
      <c r="E496" s="153"/>
      <c r="F496" s="154"/>
      <c r="G496" s="154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  <c r="Z496" s="153"/>
      <c r="AA496" s="153"/>
      <c r="AB496" s="155">
        <f t="shared" si="21"/>
        <v>0</v>
      </c>
      <c r="AC496" s="156">
        <f t="shared" si="22"/>
        <v>0</v>
      </c>
      <c r="AD496" s="156">
        <f t="shared" si="23"/>
        <v>0</v>
      </c>
    </row>
    <row r="497" spans="1:30" s="48" customFormat="1" hidden="1" x14ac:dyDescent="0.25">
      <c r="A497" s="153"/>
      <c r="B497" s="153"/>
      <c r="C497" s="153"/>
      <c r="D497" s="153"/>
      <c r="E497" s="153"/>
      <c r="F497" s="154"/>
      <c r="G497" s="154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  <c r="Z497" s="153"/>
      <c r="AA497" s="153"/>
      <c r="AB497" s="155">
        <f t="shared" si="21"/>
        <v>0</v>
      </c>
      <c r="AC497" s="156">
        <f t="shared" si="22"/>
        <v>0</v>
      </c>
      <c r="AD497" s="156">
        <f t="shared" si="23"/>
        <v>0</v>
      </c>
    </row>
    <row r="498" spans="1:30" s="48" customFormat="1" hidden="1" x14ac:dyDescent="0.25">
      <c r="A498" s="153"/>
      <c r="B498" s="153"/>
      <c r="C498" s="153"/>
      <c r="D498" s="153"/>
      <c r="E498" s="153"/>
      <c r="F498" s="154"/>
      <c r="G498" s="154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  <c r="Z498" s="153"/>
      <c r="AA498" s="153"/>
      <c r="AB498" s="155">
        <f t="shared" si="21"/>
        <v>0</v>
      </c>
      <c r="AC498" s="156">
        <f t="shared" si="22"/>
        <v>0</v>
      </c>
      <c r="AD498" s="156">
        <f t="shared" si="23"/>
        <v>0</v>
      </c>
    </row>
    <row r="499" spans="1:30" s="48" customFormat="1" hidden="1" x14ac:dyDescent="0.25">
      <c r="A499" s="153"/>
      <c r="B499" s="153"/>
      <c r="C499" s="153"/>
      <c r="D499" s="153"/>
      <c r="E499" s="153"/>
      <c r="F499" s="154"/>
      <c r="G499" s="154"/>
      <c r="H499" s="153"/>
      <c r="I499" s="153"/>
      <c r="J499" s="153"/>
      <c r="K499" s="153"/>
      <c r="L499" s="153"/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  <c r="Z499" s="153"/>
      <c r="AA499" s="153"/>
      <c r="AB499" s="155">
        <f t="shared" si="21"/>
        <v>0</v>
      </c>
      <c r="AC499" s="156">
        <f t="shared" si="22"/>
        <v>0</v>
      </c>
      <c r="AD499" s="156">
        <f t="shared" si="23"/>
        <v>0</v>
      </c>
    </row>
    <row r="500" spans="1:30" s="48" customFormat="1" hidden="1" x14ac:dyDescent="0.25">
      <c r="A500" s="153"/>
      <c r="B500" s="153"/>
      <c r="C500" s="153"/>
      <c r="D500" s="153"/>
      <c r="E500" s="153"/>
      <c r="F500" s="154"/>
      <c r="G500" s="154"/>
      <c r="H500" s="153"/>
      <c r="I500" s="153"/>
      <c r="J500" s="153"/>
      <c r="K500" s="153"/>
      <c r="L500" s="153"/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  <c r="Z500" s="153"/>
      <c r="AA500" s="153"/>
      <c r="AB500" s="155">
        <f t="shared" si="21"/>
        <v>0</v>
      </c>
      <c r="AC500" s="156">
        <f t="shared" si="22"/>
        <v>0</v>
      </c>
      <c r="AD500" s="156">
        <f t="shared" si="23"/>
        <v>0</v>
      </c>
    </row>
    <row r="501" spans="1:30" s="48" customFormat="1" hidden="1" x14ac:dyDescent="0.25">
      <c r="A501" s="153"/>
      <c r="B501" s="153"/>
      <c r="C501" s="153"/>
      <c r="D501" s="153"/>
      <c r="E501" s="153"/>
      <c r="F501" s="154"/>
      <c r="G501" s="154"/>
      <c r="H501" s="153"/>
      <c r="I501" s="153"/>
      <c r="J501" s="153"/>
      <c r="K501" s="153"/>
      <c r="L501" s="153"/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  <c r="Z501" s="153"/>
      <c r="AA501" s="153"/>
      <c r="AB501" s="155">
        <f t="shared" si="21"/>
        <v>0</v>
      </c>
      <c r="AC501" s="156">
        <f t="shared" si="22"/>
        <v>0</v>
      </c>
      <c r="AD501" s="156">
        <f t="shared" si="23"/>
        <v>0</v>
      </c>
    </row>
    <row r="502" spans="1:30" s="48" customFormat="1" hidden="1" x14ac:dyDescent="0.25">
      <c r="A502" s="153"/>
      <c r="B502" s="153"/>
      <c r="C502" s="153"/>
      <c r="D502" s="153"/>
      <c r="E502" s="153"/>
      <c r="F502" s="154"/>
      <c r="G502" s="154"/>
      <c r="H502" s="153"/>
      <c r="I502" s="153"/>
      <c r="J502" s="153"/>
      <c r="K502" s="153"/>
      <c r="L502" s="153"/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  <c r="Z502" s="153"/>
      <c r="AA502" s="153"/>
      <c r="AB502" s="155">
        <f t="shared" si="21"/>
        <v>0</v>
      </c>
      <c r="AC502" s="156">
        <f t="shared" si="22"/>
        <v>0</v>
      </c>
      <c r="AD502" s="156">
        <f t="shared" si="23"/>
        <v>0</v>
      </c>
    </row>
    <row r="503" spans="1:30" s="48" customFormat="1" hidden="1" x14ac:dyDescent="0.25">
      <c r="A503" s="153"/>
      <c r="B503" s="153"/>
      <c r="C503" s="153"/>
      <c r="D503" s="153"/>
      <c r="E503" s="153"/>
      <c r="F503" s="154"/>
      <c r="G503" s="154"/>
      <c r="H503" s="153"/>
      <c r="I503" s="153"/>
      <c r="J503" s="153"/>
      <c r="K503" s="153"/>
      <c r="L503" s="153"/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  <c r="Z503" s="153"/>
      <c r="AA503" s="153"/>
      <c r="AB503" s="155">
        <f t="shared" si="21"/>
        <v>0</v>
      </c>
      <c r="AC503" s="156">
        <f t="shared" si="22"/>
        <v>0</v>
      </c>
      <c r="AD503" s="156">
        <f t="shared" si="23"/>
        <v>0</v>
      </c>
    </row>
    <row r="504" spans="1:30" s="48" customFormat="1" hidden="1" x14ac:dyDescent="0.25">
      <c r="A504" s="153"/>
      <c r="B504" s="153"/>
      <c r="C504" s="153"/>
      <c r="D504" s="153"/>
      <c r="E504" s="153"/>
      <c r="F504" s="154"/>
      <c r="G504" s="154"/>
      <c r="H504" s="153"/>
      <c r="I504" s="153"/>
      <c r="J504" s="153"/>
      <c r="K504" s="153"/>
      <c r="L504" s="153"/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  <c r="Z504" s="153"/>
      <c r="AA504" s="153"/>
      <c r="AB504" s="155">
        <f t="shared" si="21"/>
        <v>0</v>
      </c>
      <c r="AC504" s="156">
        <f t="shared" si="22"/>
        <v>0</v>
      </c>
      <c r="AD504" s="156">
        <f t="shared" si="23"/>
        <v>0</v>
      </c>
    </row>
    <row r="505" spans="1:30" s="48" customFormat="1" hidden="1" x14ac:dyDescent="0.25">
      <c r="A505" s="153"/>
      <c r="B505" s="153"/>
      <c r="C505" s="153"/>
      <c r="D505" s="153"/>
      <c r="E505" s="153"/>
      <c r="F505" s="154"/>
      <c r="G505" s="154"/>
      <c r="H505" s="153"/>
      <c r="I505" s="153"/>
      <c r="J505" s="153"/>
      <c r="K505" s="153"/>
      <c r="L505" s="153"/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  <c r="Z505" s="153"/>
      <c r="AA505" s="153"/>
      <c r="AB505" s="155">
        <f t="shared" si="21"/>
        <v>0</v>
      </c>
      <c r="AC505" s="156">
        <f t="shared" si="22"/>
        <v>0</v>
      </c>
      <c r="AD505" s="156">
        <f t="shared" si="23"/>
        <v>0</v>
      </c>
    </row>
    <row r="506" spans="1:30" s="48" customFormat="1" hidden="1" x14ac:dyDescent="0.25">
      <c r="A506" s="153"/>
      <c r="B506" s="153"/>
      <c r="C506" s="153"/>
      <c r="D506" s="153"/>
      <c r="E506" s="153"/>
      <c r="F506" s="154"/>
      <c r="G506" s="154"/>
      <c r="H506" s="153"/>
      <c r="I506" s="153"/>
      <c r="J506" s="153"/>
      <c r="K506" s="153"/>
      <c r="L506" s="153"/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  <c r="Z506" s="153"/>
      <c r="AA506" s="153"/>
      <c r="AB506" s="155">
        <f t="shared" si="21"/>
        <v>0</v>
      </c>
      <c r="AC506" s="156">
        <f t="shared" si="22"/>
        <v>0</v>
      </c>
      <c r="AD506" s="156">
        <f t="shared" si="23"/>
        <v>0</v>
      </c>
    </row>
    <row r="507" spans="1:30" s="48" customFormat="1" hidden="1" x14ac:dyDescent="0.25">
      <c r="A507" s="153"/>
      <c r="B507" s="153"/>
      <c r="C507" s="153"/>
      <c r="D507" s="153"/>
      <c r="E507" s="153"/>
      <c r="F507" s="154"/>
      <c r="G507" s="154"/>
      <c r="H507" s="153"/>
      <c r="I507" s="153"/>
      <c r="J507" s="153"/>
      <c r="K507" s="153"/>
      <c r="L507" s="153"/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  <c r="Z507" s="153"/>
      <c r="AA507" s="153"/>
      <c r="AB507" s="155">
        <f t="shared" si="21"/>
        <v>0</v>
      </c>
      <c r="AC507" s="156">
        <f t="shared" si="22"/>
        <v>0</v>
      </c>
      <c r="AD507" s="156">
        <f t="shared" si="23"/>
        <v>0</v>
      </c>
    </row>
    <row r="508" spans="1:30" s="48" customFormat="1" hidden="1" x14ac:dyDescent="0.25">
      <c r="A508" s="153"/>
      <c r="B508" s="153"/>
      <c r="C508" s="153"/>
      <c r="D508" s="153"/>
      <c r="E508" s="153"/>
      <c r="F508" s="154"/>
      <c r="G508" s="154"/>
      <c r="H508" s="153"/>
      <c r="I508" s="153"/>
      <c r="J508" s="153"/>
      <c r="K508" s="153"/>
      <c r="L508" s="153"/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  <c r="Z508" s="153"/>
      <c r="AA508" s="153"/>
      <c r="AB508" s="155">
        <f t="shared" si="21"/>
        <v>0</v>
      </c>
      <c r="AC508" s="156">
        <f t="shared" si="22"/>
        <v>0</v>
      </c>
      <c r="AD508" s="156">
        <f t="shared" si="23"/>
        <v>0</v>
      </c>
    </row>
    <row r="509" spans="1:30" s="48" customFormat="1" hidden="1" x14ac:dyDescent="0.25">
      <c r="A509" s="153"/>
      <c r="B509" s="153"/>
      <c r="C509" s="153"/>
      <c r="D509" s="153"/>
      <c r="E509" s="153"/>
      <c r="F509" s="154"/>
      <c r="G509" s="154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  <c r="Z509" s="153"/>
      <c r="AA509" s="153"/>
      <c r="AB509" s="155">
        <f t="shared" si="21"/>
        <v>0</v>
      </c>
      <c r="AC509" s="156">
        <f t="shared" si="22"/>
        <v>0</v>
      </c>
      <c r="AD509" s="156">
        <f t="shared" si="23"/>
        <v>0</v>
      </c>
    </row>
    <row r="510" spans="1:30" s="48" customFormat="1" hidden="1" x14ac:dyDescent="0.25">
      <c r="A510" s="153"/>
      <c r="B510" s="153"/>
      <c r="C510" s="153"/>
      <c r="D510" s="153"/>
      <c r="E510" s="153"/>
      <c r="F510" s="154"/>
      <c r="G510" s="154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  <c r="Z510" s="153"/>
      <c r="AA510" s="153"/>
      <c r="AB510" s="155">
        <f t="shared" si="21"/>
        <v>0</v>
      </c>
      <c r="AC510" s="156">
        <f t="shared" si="22"/>
        <v>0</v>
      </c>
      <c r="AD510" s="156">
        <f t="shared" si="23"/>
        <v>0</v>
      </c>
    </row>
    <row r="511" spans="1:30" s="48" customFormat="1" hidden="1" x14ac:dyDescent="0.25">
      <c r="A511" s="153"/>
      <c r="B511" s="153"/>
      <c r="C511" s="153"/>
      <c r="D511" s="153"/>
      <c r="E511" s="153"/>
      <c r="F511" s="154"/>
      <c r="G511" s="154"/>
      <c r="H511" s="153"/>
      <c r="I511" s="153"/>
      <c r="J511" s="153"/>
      <c r="K511" s="153"/>
      <c r="L511" s="153"/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  <c r="Z511" s="153"/>
      <c r="AA511" s="153"/>
      <c r="AB511" s="155">
        <f t="shared" si="21"/>
        <v>0</v>
      </c>
      <c r="AC511" s="156">
        <f t="shared" si="22"/>
        <v>0</v>
      </c>
      <c r="AD511" s="156">
        <f t="shared" si="23"/>
        <v>0</v>
      </c>
    </row>
    <row r="512" spans="1:30" s="48" customFormat="1" hidden="1" x14ac:dyDescent="0.25">
      <c r="A512" s="153"/>
      <c r="B512" s="153"/>
      <c r="C512" s="153"/>
      <c r="D512" s="153"/>
      <c r="E512" s="153"/>
      <c r="F512" s="154"/>
      <c r="G512" s="154"/>
      <c r="H512" s="153"/>
      <c r="I512" s="153"/>
      <c r="J512" s="153"/>
      <c r="K512" s="153"/>
      <c r="L512" s="153"/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  <c r="Z512" s="153"/>
      <c r="AA512" s="153"/>
      <c r="AB512" s="155">
        <f t="shared" si="21"/>
        <v>0</v>
      </c>
      <c r="AC512" s="156">
        <f t="shared" si="22"/>
        <v>0</v>
      </c>
      <c r="AD512" s="156">
        <f t="shared" si="23"/>
        <v>0</v>
      </c>
    </row>
    <row r="513" spans="1:30" s="48" customFormat="1" hidden="1" x14ac:dyDescent="0.25">
      <c r="A513" s="153"/>
      <c r="B513" s="153"/>
      <c r="C513" s="153"/>
      <c r="D513" s="153"/>
      <c r="E513" s="153"/>
      <c r="F513" s="154"/>
      <c r="G513" s="154"/>
      <c r="H513" s="153"/>
      <c r="I513" s="153"/>
      <c r="J513" s="153"/>
      <c r="K513" s="153"/>
      <c r="L513" s="153"/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  <c r="Z513" s="153"/>
      <c r="AA513" s="153"/>
      <c r="AB513" s="155">
        <f t="shared" si="21"/>
        <v>0</v>
      </c>
      <c r="AC513" s="156">
        <f t="shared" si="22"/>
        <v>0</v>
      </c>
      <c r="AD513" s="156">
        <f t="shared" si="23"/>
        <v>0</v>
      </c>
    </row>
    <row r="514" spans="1:30" s="48" customFormat="1" hidden="1" x14ac:dyDescent="0.25">
      <c r="A514" s="153"/>
      <c r="B514" s="153"/>
      <c r="C514" s="153"/>
      <c r="D514" s="153"/>
      <c r="E514" s="153"/>
      <c r="F514" s="154"/>
      <c r="G514" s="154"/>
      <c r="H514" s="153"/>
      <c r="I514" s="153"/>
      <c r="J514" s="153"/>
      <c r="K514" s="153"/>
      <c r="L514" s="153"/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  <c r="Z514" s="153"/>
      <c r="AA514" s="153"/>
      <c r="AB514" s="155">
        <f t="shared" si="21"/>
        <v>0</v>
      </c>
      <c r="AC514" s="156">
        <f t="shared" si="22"/>
        <v>0</v>
      </c>
      <c r="AD514" s="156">
        <f t="shared" si="23"/>
        <v>0</v>
      </c>
    </row>
    <row r="515" spans="1:30" s="48" customFormat="1" hidden="1" x14ac:dyDescent="0.25">
      <c r="A515" s="153"/>
      <c r="B515" s="153"/>
      <c r="C515" s="153"/>
      <c r="D515" s="153"/>
      <c r="E515" s="153"/>
      <c r="F515" s="154"/>
      <c r="G515" s="154"/>
      <c r="H515" s="153"/>
      <c r="I515" s="153"/>
      <c r="J515" s="153"/>
      <c r="K515" s="153"/>
      <c r="L515" s="153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  <c r="Z515" s="153"/>
      <c r="AA515" s="153"/>
      <c r="AB515" s="155">
        <f t="shared" si="21"/>
        <v>0</v>
      </c>
      <c r="AC515" s="156">
        <f t="shared" si="22"/>
        <v>0</v>
      </c>
      <c r="AD515" s="156">
        <f t="shared" si="23"/>
        <v>0</v>
      </c>
    </row>
    <row r="516" spans="1:30" s="48" customFormat="1" hidden="1" x14ac:dyDescent="0.25">
      <c r="A516" s="153"/>
      <c r="B516" s="153"/>
      <c r="C516" s="153"/>
      <c r="D516" s="153"/>
      <c r="E516" s="153"/>
      <c r="F516" s="154"/>
      <c r="G516" s="154"/>
      <c r="H516" s="153"/>
      <c r="I516" s="153"/>
      <c r="J516" s="153"/>
      <c r="K516" s="153"/>
      <c r="L516" s="153"/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  <c r="Z516" s="153"/>
      <c r="AA516" s="153"/>
      <c r="AB516" s="155">
        <f t="shared" si="21"/>
        <v>0</v>
      </c>
      <c r="AC516" s="156">
        <f t="shared" si="22"/>
        <v>0</v>
      </c>
      <c r="AD516" s="156">
        <f t="shared" si="23"/>
        <v>0</v>
      </c>
    </row>
    <row r="517" spans="1:30" s="48" customFormat="1" hidden="1" x14ac:dyDescent="0.25">
      <c r="A517" s="153"/>
      <c r="B517" s="153"/>
      <c r="C517" s="153"/>
      <c r="D517" s="153"/>
      <c r="E517" s="153"/>
      <c r="F517" s="154"/>
      <c r="G517" s="154"/>
      <c r="H517" s="153"/>
      <c r="I517" s="153"/>
      <c r="J517" s="153"/>
      <c r="K517" s="153"/>
      <c r="L517" s="153"/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  <c r="Z517" s="153"/>
      <c r="AA517" s="153"/>
      <c r="AB517" s="155">
        <f t="shared" si="21"/>
        <v>0</v>
      </c>
      <c r="AC517" s="156">
        <f t="shared" si="22"/>
        <v>0</v>
      </c>
      <c r="AD517" s="156">
        <f t="shared" si="23"/>
        <v>0</v>
      </c>
    </row>
    <row r="518" spans="1:30" s="48" customFormat="1" hidden="1" x14ac:dyDescent="0.25">
      <c r="A518" s="153"/>
      <c r="B518" s="153"/>
      <c r="C518" s="153"/>
      <c r="D518" s="153"/>
      <c r="E518" s="153"/>
      <c r="F518" s="154"/>
      <c r="G518" s="154"/>
      <c r="H518" s="153"/>
      <c r="I518" s="153"/>
      <c r="J518" s="153"/>
      <c r="K518" s="153"/>
      <c r="L518" s="153"/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  <c r="Z518" s="153"/>
      <c r="AA518" s="153"/>
      <c r="AB518" s="155">
        <f t="shared" si="21"/>
        <v>0</v>
      </c>
      <c r="AC518" s="156">
        <f t="shared" si="22"/>
        <v>0</v>
      </c>
      <c r="AD518" s="156">
        <f t="shared" si="23"/>
        <v>0</v>
      </c>
    </row>
    <row r="519" spans="1:30" s="48" customFormat="1" hidden="1" x14ac:dyDescent="0.25">
      <c r="A519" s="153"/>
      <c r="B519" s="153"/>
      <c r="C519" s="153"/>
      <c r="D519" s="153"/>
      <c r="E519" s="153"/>
      <c r="F519" s="154"/>
      <c r="G519" s="154"/>
      <c r="H519" s="153"/>
      <c r="I519" s="153"/>
      <c r="J519" s="153"/>
      <c r="K519" s="153"/>
      <c r="L519" s="153"/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  <c r="Z519" s="153"/>
      <c r="AA519" s="153"/>
      <c r="AB519" s="155">
        <f t="shared" si="21"/>
        <v>0</v>
      </c>
      <c r="AC519" s="156">
        <f t="shared" si="22"/>
        <v>0</v>
      </c>
      <c r="AD519" s="156">
        <f t="shared" si="23"/>
        <v>0</v>
      </c>
    </row>
    <row r="520" spans="1:30" s="48" customFormat="1" hidden="1" x14ac:dyDescent="0.25">
      <c r="A520" s="153"/>
      <c r="B520" s="153"/>
      <c r="C520" s="153"/>
      <c r="D520" s="153"/>
      <c r="E520" s="153"/>
      <c r="F520" s="154"/>
      <c r="G520" s="154"/>
      <c r="H520" s="153"/>
      <c r="I520" s="153"/>
      <c r="J520" s="153"/>
      <c r="K520" s="153"/>
      <c r="L520" s="153"/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  <c r="Z520" s="153"/>
      <c r="AA520" s="153"/>
      <c r="AB520" s="155">
        <f t="shared" si="21"/>
        <v>0</v>
      </c>
      <c r="AC520" s="156">
        <f t="shared" si="22"/>
        <v>0</v>
      </c>
      <c r="AD520" s="156">
        <f t="shared" si="23"/>
        <v>0</v>
      </c>
    </row>
    <row r="521" spans="1:30" s="48" customFormat="1" ht="23.25" x14ac:dyDescent="0.25">
      <c r="A521" s="248" t="s">
        <v>203</v>
      </c>
      <c r="B521" s="248"/>
      <c r="C521" s="248"/>
      <c r="D521" s="248"/>
      <c r="E521" s="248"/>
      <c r="F521" s="248"/>
      <c r="G521" s="248"/>
      <c r="H521" s="159" t="s">
        <v>208</v>
      </c>
      <c r="I521" s="160">
        <f>I522+I523+I524</f>
        <v>1070.0833333303456</v>
      </c>
      <c r="J521" s="161" t="s">
        <v>211</v>
      </c>
      <c r="K521" s="161" t="s">
        <v>211</v>
      </c>
      <c r="L521" s="161" t="s">
        <v>211</v>
      </c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 t="s">
        <v>211</v>
      </c>
      <c r="Y521" s="161" t="s">
        <v>211</v>
      </c>
      <c r="Z521" s="161" t="s">
        <v>211</v>
      </c>
      <c r="AA521" s="161" t="s">
        <v>212</v>
      </c>
      <c r="AB521" s="155">
        <f>SUMIF(H11:H520, "В", AB11:AB520)</f>
        <v>44.433333333756281</v>
      </c>
      <c r="AC521" s="162">
        <f>SUMIF(H11:H520, "В", AC11:AC520)</f>
        <v>39</v>
      </c>
      <c r="AD521" s="156"/>
    </row>
    <row r="522" spans="1:30" s="48" customFormat="1" x14ac:dyDescent="0.25">
      <c r="A522" s="249" t="s">
        <v>204</v>
      </c>
      <c r="B522" s="249"/>
      <c r="C522" s="249"/>
      <c r="D522" s="249"/>
      <c r="E522" s="249"/>
      <c r="F522" s="249"/>
      <c r="G522" s="249"/>
      <c r="H522" s="159" t="s">
        <v>119</v>
      </c>
      <c r="I522" s="160">
        <f>SUMIF(H11:H520, "П", AB11:AB520)</f>
        <v>1025.6499999965893</v>
      </c>
      <c r="J522" s="161" t="s">
        <v>211</v>
      </c>
      <c r="K522" s="161" t="s">
        <v>211</v>
      </c>
      <c r="L522" s="161" t="s">
        <v>211</v>
      </c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 t="s">
        <v>211</v>
      </c>
      <c r="Y522" s="161" t="s">
        <v>211</v>
      </c>
      <c r="Z522" s="161" t="s">
        <v>211</v>
      </c>
      <c r="AA522" s="161" t="s">
        <v>213</v>
      </c>
      <c r="AB522" s="155">
        <f>AB521/'Форма 1.3.'!C13</f>
        <v>2.4753946146939432E-2</v>
      </c>
      <c r="AC522" s="156">
        <f>AC521/'Форма 1.3.'!C13</f>
        <v>2.1727019498607242E-2</v>
      </c>
      <c r="AD522" s="156"/>
    </row>
    <row r="523" spans="1:30" s="48" customFormat="1" x14ac:dyDescent="0.25">
      <c r="A523" s="249" t="s">
        <v>205</v>
      </c>
      <c r="B523" s="249"/>
      <c r="C523" s="249"/>
      <c r="D523" s="249"/>
      <c r="E523" s="249"/>
      <c r="F523" s="249"/>
      <c r="G523" s="249"/>
      <c r="H523" s="159" t="s">
        <v>209</v>
      </c>
      <c r="I523" s="163">
        <f>SUMIF(H11:H520, "А", AB11:AB520)</f>
        <v>0</v>
      </c>
      <c r="J523" s="161" t="s">
        <v>211</v>
      </c>
      <c r="K523" s="161" t="s">
        <v>211</v>
      </c>
      <c r="L523" s="161" t="s">
        <v>211</v>
      </c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 t="s">
        <v>211</v>
      </c>
      <c r="Y523" s="161" t="s">
        <v>211</v>
      </c>
      <c r="Z523" s="161" t="s">
        <v>211</v>
      </c>
      <c r="AA523" s="161" t="s">
        <v>213</v>
      </c>
      <c r="AB523" s="155"/>
      <c r="AC523" s="156"/>
      <c r="AD523" s="156"/>
    </row>
    <row r="524" spans="1:30" s="48" customFormat="1" x14ac:dyDescent="0.25">
      <c r="A524" s="249" t="s">
        <v>206</v>
      </c>
      <c r="B524" s="249"/>
      <c r="C524" s="249"/>
      <c r="D524" s="249"/>
      <c r="E524" s="249"/>
      <c r="F524" s="249"/>
      <c r="G524" s="249"/>
      <c r="H524" s="159" t="s">
        <v>120</v>
      </c>
      <c r="I524" s="160">
        <f>SUMIF(H11:H520, "В", AB11:AB520)</f>
        <v>44.433333333756281</v>
      </c>
      <c r="J524" s="161" t="s">
        <v>211</v>
      </c>
      <c r="K524" s="161" t="s">
        <v>211</v>
      </c>
      <c r="L524" s="161" t="s">
        <v>211</v>
      </c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 t="s">
        <v>211</v>
      </c>
      <c r="Y524" s="161" t="s">
        <v>211</v>
      </c>
      <c r="Z524" s="161" t="s">
        <v>211</v>
      </c>
      <c r="AA524" s="161" t="s">
        <v>212</v>
      </c>
      <c r="AB524" s="155"/>
      <c r="AC524" s="156">
        <f>SUMIF(H11:H520, "П", AB11:AB520)</f>
        <v>1025.6499999965893</v>
      </c>
      <c r="AD524" s="156">
        <f>SUMIF(H11:H520, "П", M11:M520)</f>
        <v>355</v>
      </c>
    </row>
    <row r="525" spans="1:30" s="48" customFormat="1" ht="38.25" customHeight="1" x14ac:dyDescent="0.25">
      <c r="A525" s="249" t="s">
        <v>207</v>
      </c>
      <c r="B525" s="249"/>
      <c r="C525" s="249"/>
      <c r="D525" s="249"/>
      <c r="E525" s="249"/>
      <c r="F525" s="249"/>
      <c r="G525" s="249"/>
      <c r="H525" s="159" t="s">
        <v>210</v>
      </c>
      <c r="I525" s="160">
        <f>SUMIFS(I11:I520, H11:H520, "В", AA11:AA520, 1)</f>
        <v>26.350000000151333</v>
      </c>
      <c r="J525" s="161" t="s">
        <v>211</v>
      </c>
      <c r="K525" s="161" t="s">
        <v>211</v>
      </c>
      <c r="L525" s="161" t="s">
        <v>211</v>
      </c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 t="s">
        <v>211</v>
      </c>
      <c r="Y525" s="161" t="s">
        <v>211</v>
      </c>
      <c r="Z525" s="161" t="s">
        <v>211</v>
      </c>
      <c r="AA525" s="161" t="s">
        <v>5</v>
      </c>
      <c r="AB525" s="155"/>
      <c r="AC525" s="156"/>
      <c r="AD525" s="156"/>
    </row>
    <row r="526" spans="1:30" s="48" customFormat="1" x14ac:dyDescent="0.25">
      <c r="A526" s="164"/>
      <c r="B526" s="164"/>
      <c r="C526" s="164"/>
      <c r="D526" s="164"/>
      <c r="E526" s="164"/>
      <c r="F526" s="165"/>
      <c r="G526" s="165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  <c r="AA526" s="164"/>
      <c r="AB526" s="155">
        <f>SUM(AB11:AB522)</f>
        <v>1114.5414206102489</v>
      </c>
      <c r="AC526" s="156"/>
      <c r="AD526" s="156">
        <f>SUM(AD11:AD520)</f>
        <v>275353.26666705456</v>
      </c>
    </row>
    <row r="527" spans="1:30" s="48" customFormat="1" x14ac:dyDescent="0.25">
      <c r="A527" s="164"/>
      <c r="B527" s="164"/>
      <c r="C527" s="164"/>
      <c r="D527" s="164"/>
      <c r="E527" s="164"/>
      <c r="F527" s="165"/>
      <c r="G527" s="165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4"/>
      <c r="Z527" s="164"/>
      <c r="AA527" s="164"/>
      <c r="AB527" s="155"/>
      <c r="AC527" s="156"/>
      <c r="AD527" s="156">
        <f>SUMIFS(AD11:AD520,H11:H520,H524,AA11:AA520,1)</f>
        <v>17367.083333646871</v>
      </c>
    </row>
    <row r="528" spans="1:30" s="48" customFormat="1" ht="16.5" customHeight="1" x14ac:dyDescent="0.25">
      <c r="A528" s="156"/>
      <c r="B528" s="156"/>
      <c r="C528" s="156"/>
      <c r="D528" s="156"/>
      <c r="E528" s="250" t="str">
        <f>Содержание!B21</f>
        <v>Первый заместитель генерального директора - главный инженер</v>
      </c>
      <c r="F528" s="250"/>
      <c r="G528" s="250"/>
      <c r="H528" s="250"/>
      <c r="I528" s="250"/>
      <c r="J528" s="250"/>
      <c r="K528" s="250"/>
      <c r="L528" s="251" t="str">
        <f>Содержание!F21</f>
        <v>Ломакин Д.В.</v>
      </c>
      <c r="M528" s="251"/>
      <c r="N528" s="251"/>
      <c r="O528" s="156"/>
      <c r="P528" s="166"/>
      <c r="Q528" s="167"/>
      <c r="R528" s="166"/>
      <c r="S528" s="156"/>
      <c r="T528" s="156"/>
      <c r="U528" s="156"/>
      <c r="V528" s="156"/>
      <c r="W528" s="156"/>
      <c r="X528" s="156"/>
      <c r="Y528" s="156"/>
      <c r="Z528" s="156"/>
      <c r="AA528" s="156"/>
      <c r="AB528" s="156"/>
      <c r="AC528" s="156"/>
      <c r="AD528" s="156"/>
    </row>
    <row r="529" spans="1:30" s="48" customFormat="1" x14ac:dyDescent="0.25">
      <c r="A529" s="156"/>
      <c r="B529" s="156"/>
      <c r="C529" s="156"/>
      <c r="D529" s="156"/>
      <c r="E529" s="168"/>
      <c r="F529" s="156"/>
      <c r="G529" s="253" t="s">
        <v>162</v>
      </c>
      <c r="H529" s="253"/>
      <c r="I529" s="253"/>
      <c r="J529" s="156"/>
      <c r="K529" s="156"/>
      <c r="L529" s="252" t="s">
        <v>164</v>
      </c>
      <c r="M529" s="252"/>
      <c r="N529" s="252"/>
      <c r="O529" s="156"/>
      <c r="P529" s="156"/>
      <c r="Q529" s="169" t="s">
        <v>163</v>
      </c>
      <c r="R529" s="156"/>
      <c r="S529" s="156"/>
      <c r="T529" s="156"/>
      <c r="U529" s="156"/>
      <c r="V529" s="156"/>
      <c r="W529" s="156"/>
      <c r="X529" s="156"/>
      <c r="Y529" s="156"/>
      <c r="Z529" s="156"/>
      <c r="AA529" s="156"/>
      <c r="AB529" s="156"/>
      <c r="AC529" s="156"/>
      <c r="AD529" s="156"/>
    </row>
    <row r="530" spans="1:30" s="48" customFormat="1" x14ac:dyDescent="0.25"/>
    <row r="531" spans="1:30" s="48" customFormat="1" x14ac:dyDescent="0.25"/>
    <row r="532" spans="1:30" s="48" customFormat="1" x14ac:dyDescent="0.25"/>
    <row r="533" spans="1:30" s="48" customFormat="1" x14ac:dyDescent="0.25"/>
    <row r="534" spans="1:30" s="48" customFormat="1" x14ac:dyDescent="0.25"/>
    <row r="535" spans="1:30" s="48" customFormat="1" x14ac:dyDescent="0.25"/>
    <row r="536" spans="1:30" s="48" customFormat="1" x14ac:dyDescent="0.25"/>
    <row r="537" spans="1:30" s="48" customFormat="1" x14ac:dyDescent="0.25"/>
    <row r="538" spans="1:30" s="48" customFormat="1" x14ac:dyDescent="0.25"/>
    <row r="539" spans="1:30" s="48" customFormat="1" x14ac:dyDescent="0.25"/>
    <row r="540" spans="1:30" s="48" customFormat="1" x14ac:dyDescent="0.25"/>
    <row r="541" spans="1:30" s="48" customFormat="1" x14ac:dyDescent="0.25"/>
    <row r="542" spans="1:30" s="48" customFormat="1" x14ac:dyDescent="0.25"/>
    <row r="543" spans="1:30" s="48" customFormat="1" x14ac:dyDescent="0.25"/>
    <row r="544" spans="1:30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</sheetData>
  <sheetProtection formatCells="0" formatColumns="0" formatRows="0" insertColumns="0" insertRows="0" insertHyperlinks="0" deleteColumns="0" deleteRows="0" sort="0" autoFilter="0" pivotTables="0"/>
  <autoFilter ref="A10:AD529"/>
  <mergeCells count="3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F7:F9"/>
    <mergeCell ref="G7:G9"/>
    <mergeCell ref="H7:H9"/>
    <mergeCell ref="W6:W9"/>
    <mergeCell ref="I7:I9"/>
    <mergeCell ref="J7:J9"/>
    <mergeCell ref="K7:K9"/>
    <mergeCell ref="L7:L9"/>
    <mergeCell ref="E528:K528"/>
    <mergeCell ref="L528:N528"/>
    <mergeCell ref="L529:N529"/>
    <mergeCell ref="G529:I529"/>
    <mergeCell ref="A1:O1"/>
    <mergeCell ref="A6:I6"/>
    <mergeCell ref="J6:V6"/>
    <mergeCell ref="A3:AA3"/>
    <mergeCell ref="A4:AA4"/>
    <mergeCell ref="A2:AA2"/>
    <mergeCell ref="AA6:AA9"/>
    <mergeCell ref="A7:A9"/>
    <mergeCell ref="B7:B9"/>
    <mergeCell ref="C7:C9"/>
    <mergeCell ref="D7:D9"/>
    <mergeCell ref="E7:E9"/>
    <mergeCell ref="A521:G521"/>
    <mergeCell ref="A522:G522"/>
    <mergeCell ref="A523:G523"/>
    <mergeCell ref="A524:G524"/>
    <mergeCell ref="A525:G525"/>
  </mergeCells>
  <pageMargins left="0.59055118110236227" right="0.59055118110236227" top="0.59055118110236227" bottom="0.47244094488188981" header="0" footer="0.31496062992125984"/>
  <pageSetup paperSize="9" scale="48" fitToHeight="0" orientation="landscape" horizontalDpi="4294967295" verticalDpi="4294967295" r:id="rId1"/>
  <headerFooter>
    <oddFooter>Страница  &amp;P из &amp;N</oddFooter>
  </headerFooter>
  <rowBreaks count="1" manualBreakCount="1">
    <brk id="255" max="2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21"/>
  <sheetViews>
    <sheetView view="pageBreakPreview" topLeftCell="A7" zoomScaleNormal="100" zoomScaleSheetLayoutView="100" workbookViewId="0">
      <selection activeCell="EY18" sqref="EY18:EY19"/>
    </sheetView>
  </sheetViews>
  <sheetFormatPr defaultColWidth="0.85546875" defaultRowHeight="15" x14ac:dyDescent="0.25"/>
  <cols>
    <col min="1" max="19" width="0.85546875" style="5"/>
    <col min="20" max="20" width="16.42578125" style="5" customWidth="1"/>
    <col min="21" max="101" width="0.85546875" style="5"/>
    <col min="102" max="102" width="0.85546875" style="5" customWidth="1"/>
    <col min="103" max="103" width="0.85546875" style="5"/>
    <col min="104" max="104" width="1" style="5" customWidth="1"/>
    <col min="105" max="162" width="0.85546875" style="5"/>
    <col min="163" max="163" width="8" style="5" customWidth="1"/>
    <col min="164" max="164" width="4.42578125" style="5" customWidth="1"/>
    <col min="165" max="165" width="6.42578125" style="5" customWidth="1"/>
    <col min="166" max="218" width="4.42578125" style="5" customWidth="1"/>
    <col min="219" max="16384" width="0.85546875" style="5"/>
  </cols>
  <sheetData>
    <row r="1" spans="1:171" s="1" customFormat="1" ht="15.75" x14ac:dyDescent="0.25">
      <c r="CX1" s="2"/>
    </row>
    <row r="2" spans="1:171" s="1" customFormat="1" ht="15.75" x14ac:dyDescent="0.25"/>
    <row r="3" spans="1:171" s="1" customFormat="1" ht="63" customHeight="1" x14ac:dyDescent="0.25">
      <c r="A3" s="180" t="s">
        <v>80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</row>
    <row r="4" spans="1:171" s="1" customFormat="1" ht="15.75" customHeight="1" x14ac:dyDescent="0.25"/>
    <row r="5" spans="1:171" s="1" customFormat="1" ht="15.75" x14ac:dyDescent="0.25">
      <c r="A5" s="196" t="str">
        <f>Содержание!D6</f>
        <v>ООО "Энергонефть Томск"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</row>
    <row r="6" spans="1:171" s="1" customFormat="1" ht="13.5" customHeight="1" x14ac:dyDescent="0.25">
      <c r="A6" s="197" t="s">
        <v>1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</row>
    <row r="7" spans="1:171" ht="13.5" customHeight="1" x14ac:dyDescent="0.25"/>
    <row r="8" spans="1:171" s="43" customFormat="1" ht="30.75" customHeight="1" x14ac:dyDescent="0.25">
      <c r="A8" s="291" t="s">
        <v>2</v>
      </c>
      <c r="B8" s="292"/>
      <c r="C8" s="292"/>
      <c r="D8" s="292"/>
      <c r="E8" s="292"/>
      <c r="F8" s="292"/>
      <c r="G8" s="293"/>
      <c r="H8" s="291" t="s">
        <v>3</v>
      </c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3"/>
      <c r="AW8" s="291" t="s">
        <v>4</v>
      </c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3"/>
    </row>
    <row r="9" spans="1:171" s="8" customFormat="1" ht="48.75" customHeight="1" x14ac:dyDescent="0.25">
      <c r="A9" s="277">
        <v>1</v>
      </c>
      <c r="B9" s="278"/>
      <c r="C9" s="278"/>
      <c r="D9" s="278"/>
      <c r="E9" s="278"/>
      <c r="F9" s="278"/>
      <c r="G9" s="279"/>
      <c r="H9" s="294" t="s">
        <v>237</v>
      </c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6"/>
      <c r="AW9" s="243">
        <f>SUM(AW10+AW11+AW12+AW13)</f>
        <v>1795</v>
      </c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5"/>
      <c r="CY9" s="289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</row>
    <row r="10" spans="1:171" s="8" customFormat="1" ht="20.25" customHeight="1" x14ac:dyDescent="0.25">
      <c r="A10" s="277" t="s">
        <v>81</v>
      </c>
      <c r="B10" s="278"/>
      <c r="C10" s="278"/>
      <c r="D10" s="278"/>
      <c r="E10" s="278"/>
      <c r="F10" s="278"/>
      <c r="G10" s="279"/>
      <c r="H10" s="286" t="s">
        <v>82</v>
      </c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8"/>
      <c r="AW10" s="243">
        <v>4</v>
      </c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5"/>
      <c r="CY10" s="289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</row>
    <row r="11" spans="1:171" s="8" customFormat="1" ht="20.25" customHeight="1" x14ac:dyDescent="0.25">
      <c r="A11" s="277" t="s">
        <v>83</v>
      </c>
      <c r="B11" s="278"/>
      <c r="C11" s="278"/>
      <c r="D11" s="278"/>
      <c r="E11" s="278"/>
      <c r="F11" s="278"/>
      <c r="G11" s="279"/>
      <c r="H11" s="286" t="s">
        <v>84</v>
      </c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8"/>
      <c r="AW11" s="243">
        <v>10</v>
      </c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5"/>
      <c r="CY11" s="289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</row>
    <row r="12" spans="1:171" s="8" customFormat="1" ht="20.25" customHeight="1" x14ac:dyDescent="0.25">
      <c r="A12" s="277" t="s">
        <v>85</v>
      </c>
      <c r="B12" s="278"/>
      <c r="C12" s="278"/>
      <c r="D12" s="278"/>
      <c r="E12" s="278"/>
      <c r="F12" s="278"/>
      <c r="G12" s="279"/>
      <c r="H12" s="286" t="s">
        <v>86</v>
      </c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8"/>
      <c r="AW12" s="243">
        <v>542</v>
      </c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5"/>
      <c r="CY12" s="289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</row>
    <row r="13" spans="1:171" s="8" customFormat="1" ht="20.25" customHeight="1" x14ac:dyDescent="0.25">
      <c r="A13" s="277" t="s">
        <v>87</v>
      </c>
      <c r="B13" s="278"/>
      <c r="C13" s="278"/>
      <c r="D13" s="278"/>
      <c r="E13" s="278"/>
      <c r="F13" s="278"/>
      <c r="G13" s="279"/>
      <c r="H13" s="286" t="s">
        <v>88</v>
      </c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8"/>
      <c r="AW13" s="243">
        <v>1239</v>
      </c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5"/>
      <c r="CY13" s="289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</row>
    <row r="14" spans="1:171" s="8" customFormat="1" ht="39" customHeight="1" x14ac:dyDescent="0.25">
      <c r="A14" s="277" t="s">
        <v>6</v>
      </c>
      <c r="B14" s="278"/>
      <c r="C14" s="278"/>
      <c r="D14" s="278"/>
      <c r="E14" s="278"/>
      <c r="F14" s="278"/>
      <c r="G14" s="279"/>
      <c r="H14" s="280" t="s">
        <v>89</v>
      </c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2"/>
      <c r="AW14" s="283">
        <f>SUMPRODUCT(('Форма 8.1.'!H11:H520="В")*('Форма 8.1.'!AA11:AA520=1),'Форма 8.1.'!I11:I520,'Форма 8.1.'!M11:M520)/AW9</f>
        <v>2.4753946146939432E-2</v>
      </c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  <c r="BP14" s="284"/>
      <c r="BQ14" s="284"/>
      <c r="BR14" s="284"/>
      <c r="BS14" s="284"/>
      <c r="BT14" s="284"/>
      <c r="BU14" s="284"/>
      <c r="BV14" s="284"/>
      <c r="BW14" s="284"/>
      <c r="BX14" s="284"/>
      <c r="BY14" s="284"/>
      <c r="BZ14" s="284"/>
      <c r="CA14" s="284"/>
      <c r="CB14" s="284"/>
      <c r="CC14" s="284"/>
      <c r="CD14" s="284"/>
      <c r="CE14" s="284"/>
      <c r="CF14" s="284"/>
      <c r="CG14" s="284"/>
      <c r="CH14" s="284"/>
      <c r="CI14" s="284"/>
      <c r="CJ14" s="284"/>
      <c r="CK14" s="284"/>
      <c r="CL14" s="284"/>
      <c r="CM14" s="284"/>
      <c r="CN14" s="284"/>
      <c r="CO14" s="284"/>
      <c r="CP14" s="284"/>
      <c r="CQ14" s="284"/>
      <c r="CR14" s="284"/>
      <c r="CS14" s="284"/>
      <c r="CT14" s="284"/>
      <c r="CU14" s="284"/>
      <c r="CV14" s="284"/>
      <c r="CW14" s="284"/>
      <c r="CX14" s="285"/>
      <c r="CY14" s="289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</row>
    <row r="15" spans="1:171" s="8" customFormat="1" ht="39" customHeight="1" x14ac:dyDescent="0.25">
      <c r="A15" s="277" t="s">
        <v>8</v>
      </c>
      <c r="B15" s="278"/>
      <c r="C15" s="278"/>
      <c r="D15" s="278"/>
      <c r="E15" s="278"/>
      <c r="F15" s="278"/>
      <c r="G15" s="279"/>
      <c r="H15" s="280" t="s">
        <v>9</v>
      </c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2"/>
      <c r="AW15" s="283">
        <f>'Форма 8.1.'!AC521/AW9</f>
        <v>2.1727019498607242E-2</v>
      </c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4"/>
      <c r="CU15" s="284"/>
      <c r="CV15" s="284"/>
      <c r="CW15" s="284"/>
      <c r="CX15" s="285"/>
      <c r="CY15" s="289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</row>
    <row r="16" spans="1:171" s="8" customFormat="1" ht="42" customHeight="1" x14ac:dyDescent="0.25">
      <c r="A16" s="277" t="s">
        <v>46</v>
      </c>
      <c r="B16" s="278"/>
      <c r="C16" s="278"/>
      <c r="D16" s="278"/>
      <c r="E16" s="278"/>
      <c r="F16" s="278"/>
      <c r="G16" s="279"/>
      <c r="H16" s="280" t="s">
        <v>90</v>
      </c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2"/>
      <c r="AW16" s="283">
        <f>SUMPRODUCT(('Форма 8.1.'!H11:H520="П")*('Форма 8.1.'!H11:H520="П"),'Форма 8.1.'!I11:I520,'Форма 8.1.'!M11:M520)/AW9</f>
        <v>0.57139275765826703</v>
      </c>
      <c r="AX16" s="284"/>
      <c r="AY16" s="284"/>
      <c r="AZ16" s="284"/>
      <c r="BA16" s="284"/>
      <c r="BB16" s="284"/>
      <c r="BC16" s="284"/>
      <c r="BD16" s="284"/>
      <c r="BE16" s="284"/>
      <c r="BF16" s="284"/>
      <c r="BG16" s="284"/>
      <c r="BH16" s="284"/>
      <c r="BI16" s="284"/>
      <c r="BJ16" s="284"/>
      <c r="BK16" s="284"/>
      <c r="BL16" s="284"/>
      <c r="BM16" s="284"/>
      <c r="BN16" s="284"/>
      <c r="BO16" s="284"/>
      <c r="BP16" s="284"/>
      <c r="BQ16" s="284"/>
      <c r="BR16" s="284"/>
      <c r="BS16" s="284"/>
      <c r="BT16" s="284"/>
      <c r="BU16" s="284"/>
      <c r="BV16" s="284"/>
      <c r="BW16" s="284"/>
      <c r="BX16" s="284"/>
      <c r="BY16" s="284"/>
      <c r="BZ16" s="284"/>
      <c r="CA16" s="284"/>
      <c r="CB16" s="284"/>
      <c r="CC16" s="284"/>
      <c r="CD16" s="284"/>
      <c r="CE16" s="284"/>
      <c r="CF16" s="284"/>
      <c r="CG16" s="284"/>
      <c r="CH16" s="284"/>
      <c r="CI16" s="284"/>
      <c r="CJ16" s="284"/>
      <c r="CK16" s="284"/>
      <c r="CL16" s="284"/>
      <c r="CM16" s="284"/>
      <c r="CN16" s="284"/>
      <c r="CO16" s="284"/>
      <c r="CP16" s="284"/>
      <c r="CQ16" s="284"/>
      <c r="CR16" s="284"/>
      <c r="CS16" s="284"/>
      <c r="CT16" s="284"/>
      <c r="CU16" s="284"/>
      <c r="CV16" s="284"/>
      <c r="CW16" s="284"/>
      <c r="CX16" s="285"/>
      <c r="CY16" s="289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</row>
    <row r="17" spans="1:171" s="8" customFormat="1" ht="39" customHeight="1" x14ac:dyDescent="0.25">
      <c r="A17" s="239" t="s">
        <v>91</v>
      </c>
      <c r="B17" s="225"/>
      <c r="C17" s="225"/>
      <c r="D17" s="225"/>
      <c r="E17" s="225"/>
      <c r="F17" s="225"/>
      <c r="G17" s="226"/>
      <c r="H17" s="271" t="s">
        <v>92</v>
      </c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3"/>
      <c r="AW17" s="274">
        <f>SUM('Форма 8.1.'!AD524)/'Форма 8.3.'!AW9</f>
        <v>0.1977715877437326</v>
      </c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6"/>
      <c r="CY17" s="289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</row>
    <row r="18" spans="1:171" s="133" customFormat="1" ht="15" customHeight="1" x14ac:dyDescent="0.25">
      <c r="A18" s="128"/>
      <c r="B18" s="128"/>
      <c r="C18" s="128"/>
      <c r="D18" s="128"/>
      <c r="E18" s="128"/>
      <c r="F18" s="128"/>
      <c r="G18" s="128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</row>
    <row r="19" spans="1:171" s="1" customFormat="1" ht="48.75" customHeight="1" x14ac:dyDescent="0.25">
      <c r="A19" s="247" t="str">
        <f>Содержание!B21</f>
        <v>Первый заместитель генерального директора - главный инженер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02" t="str">
        <f>Содержание!F21</f>
        <v>Ломакин Д.В.</v>
      </c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</row>
    <row r="20" spans="1:171" s="9" customFormat="1" ht="13.5" customHeight="1" x14ac:dyDescent="0.25">
      <c r="A20" s="197" t="s">
        <v>10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 t="s">
        <v>11</v>
      </c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 t="s">
        <v>12</v>
      </c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</row>
    <row r="21" spans="1:171" ht="3" customHeight="1" x14ac:dyDescent="0.25"/>
  </sheetData>
  <mergeCells count="48">
    <mergeCell ref="CY15:FO15"/>
    <mergeCell ref="CY16:FO16"/>
    <mergeCell ref="CY17:FO17"/>
    <mergeCell ref="CY12:FO12"/>
    <mergeCell ref="CY13:FO13"/>
    <mergeCell ref="CY14:FO14"/>
    <mergeCell ref="CY9:FO9"/>
    <mergeCell ref="CY10:FO10"/>
    <mergeCell ref="CY11:FO11"/>
    <mergeCell ref="A3:CX3"/>
    <mergeCell ref="A5:CX5"/>
    <mergeCell ref="A6:CX6"/>
    <mergeCell ref="A8:G8"/>
    <mergeCell ref="H8:AV8"/>
    <mergeCell ref="AW8:CX8"/>
    <mergeCell ref="A9:G9"/>
    <mergeCell ref="AW9:CX9"/>
    <mergeCell ref="AW10:CX10"/>
    <mergeCell ref="A10:G10"/>
    <mergeCell ref="H10:AV10"/>
    <mergeCell ref="H9:AV9"/>
    <mergeCell ref="A11:G11"/>
    <mergeCell ref="H11:AV11"/>
    <mergeCell ref="AW11:CX11"/>
    <mergeCell ref="A12:G12"/>
    <mergeCell ref="H12:AV12"/>
    <mergeCell ref="AW12:CX12"/>
    <mergeCell ref="A13:G13"/>
    <mergeCell ref="H13:AV13"/>
    <mergeCell ref="AW13:CX13"/>
    <mergeCell ref="A14:G14"/>
    <mergeCell ref="H14:AV14"/>
    <mergeCell ref="AW14:CX14"/>
    <mergeCell ref="A15:G15"/>
    <mergeCell ref="H15:AV15"/>
    <mergeCell ref="AW15:CX15"/>
    <mergeCell ref="AW16:CX16"/>
    <mergeCell ref="A16:G16"/>
    <mergeCell ref="H16:AV16"/>
    <mergeCell ref="A20:AK20"/>
    <mergeCell ref="AL20:BV20"/>
    <mergeCell ref="BW20:CX20"/>
    <mergeCell ref="A17:G17"/>
    <mergeCell ref="H17:AV17"/>
    <mergeCell ref="AW17:CX17"/>
    <mergeCell ref="A19:AK19"/>
    <mergeCell ref="AL19:BV19"/>
    <mergeCell ref="BW19:CX19"/>
  </mergeCells>
  <pageMargins left="0.98425196850393704" right="0.51181102362204722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view="pageBreakPreview" zoomScaleNormal="100" zoomScaleSheetLayoutView="100" workbookViewId="0">
      <selection activeCell="C13" sqref="C13"/>
    </sheetView>
  </sheetViews>
  <sheetFormatPr defaultColWidth="0.85546875" defaultRowHeight="15" x14ac:dyDescent="0.25"/>
  <cols>
    <col min="1" max="1" width="6.140625" style="5" customWidth="1"/>
    <col min="2" max="2" width="80" style="5" customWidth="1"/>
    <col min="3" max="3" width="19.5703125" style="5" customWidth="1"/>
    <col min="4" max="4" width="47.140625" style="5" customWidth="1"/>
    <col min="5" max="326" width="11.42578125" style="5" customWidth="1"/>
    <col min="327" max="16384" width="0.85546875" style="5"/>
  </cols>
  <sheetData>
    <row r="1" spans="1:51" s="1" customFormat="1" ht="15.75" x14ac:dyDescent="0.25"/>
    <row r="2" spans="1:51" s="1" customFormat="1" ht="6" customHeight="1" x14ac:dyDescent="0.25"/>
    <row r="3" spans="1:51" s="3" customFormat="1" ht="11.25" customHeight="1" x14ac:dyDescent="0.2"/>
    <row r="4" spans="1:51" s="1" customFormat="1" ht="15.75" x14ac:dyDescent="0.25"/>
    <row r="5" spans="1:51" s="1" customFormat="1" ht="46.5" customHeight="1" x14ac:dyDescent="0.25">
      <c r="A5" s="180" t="s">
        <v>0</v>
      </c>
      <c r="B5" s="180"/>
      <c r="C5" s="180"/>
    </row>
    <row r="6" spans="1:51" s="1" customFormat="1" ht="12" customHeight="1" x14ac:dyDescent="0.25">
      <c r="A6" s="69"/>
      <c r="B6" s="69"/>
      <c r="C6" s="69"/>
    </row>
    <row r="7" spans="1:51" ht="15.75" x14ac:dyDescent="0.25">
      <c r="A7" s="181" t="s">
        <v>14</v>
      </c>
      <c r="B7" s="181"/>
      <c r="C7" s="181"/>
    </row>
    <row r="8" spans="1:51" s="6" customFormat="1" ht="22.5" customHeight="1" x14ac:dyDescent="0.2">
      <c r="A8" s="182" t="s">
        <v>1</v>
      </c>
      <c r="B8" s="182"/>
      <c r="C8" s="182"/>
    </row>
    <row r="9" spans="1:51" s="6" customFormat="1" ht="15" customHeight="1" x14ac:dyDescent="0.2">
      <c r="A9" s="67"/>
      <c r="B9" s="67"/>
      <c r="C9" s="67"/>
    </row>
    <row r="10" spans="1:51" s="6" customFormat="1" ht="15" customHeight="1" x14ac:dyDescent="0.2">
      <c r="A10" s="183" t="s">
        <v>1212</v>
      </c>
      <c r="B10" s="183"/>
      <c r="C10" s="183"/>
    </row>
    <row r="12" spans="1:51" s="7" customFormat="1" ht="31.5" customHeight="1" x14ac:dyDescent="0.25">
      <c r="A12" s="72" t="s">
        <v>2</v>
      </c>
      <c r="B12" s="72" t="s">
        <v>3</v>
      </c>
      <c r="C12" s="72" t="s">
        <v>4</v>
      </c>
    </row>
    <row r="13" spans="1:51" s="8" customFormat="1" ht="30" x14ac:dyDescent="0.25">
      <c r="A13" s="79" t="s">
        <v>5</v>
      </c>
      <c r="B13" s="80" t="s">
        <v>198</v>
      </c>
      <c r="C13" s="81">
        <v>1795</v>
      </c>
      <c r="D13" s="77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</row>
    <row r="14" spans="1:51" s="8" customFormat="1" ht="31.5" x14ac:dyDescent="0.25">
      <c r="A14" s="79" t="s">
        <v>6</v>
      </c>
      <c r="B14" s="80" t="s">
        <v>7</v>
      </c>
      <c r="C14" s="137">
        <f>'Форма 8.1.'!I524/'Форма 1.3.'!C13</f>
        <v>2.4753946146939432E-2</v>
      </c>
      <c r="D14" s="7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</row>
    <row r="15" spans="1:51" s="8" customFormat="1" ht="31.5" x14ac:dyDescent="0.25">
      <c r="A15" s="79" t="s">
        <v>8</v>
      </c>
      <c r="B15" s="80" t="s">
        <v>9</v>
      </c>
      <c r="C15" s="137">
        <f>'Форма 8.1.'!AC521/'Форма 1.3.'!C13</f>
        <v>2.1727019498607242E-2</v>
      </c>
      <c r="D15" s="77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8" spans="1:3" s="1" customFormat="1" ht="51" customHeight="1" x14ac:dyDescent="0.25">
      <c r="A18" s="78" t="s">
        <v>194</v>
      </c>
      <c r="B18" s="75"/>
      <c r="C18" s="1" t="str">
        <f>Содержание!F21</f>
        <v>Ломакин Д.В.</v>
      </c>
    </row>
    <row r="19" spans="1:3" s="6" customFormat="1" ht="21" customHeight="1" x14ac:dyDescent="0.2">
      <c r="A19" s="82" t="s">
        <v>195</v>
      </c>
      <c r="B19" s="82"/>
      <c r="C19" s="82" t="s">
        <v>197</v>
      </c>
    </row>
    <row r="20" spans="1:3" ht="12.75" customHeight="1" x14ac:dyDescent="0.25"/>
  </sheetData>
  <mergeCells count="4">
    <mergeCell ref="A5:C5"/>
    <mergeCell ref="A7:C7"/>
    <mergeCell ref="A8:C8"/>
    <mergeCell ref="A10:C10"/>
  </mergeCells>
  <pageMargins left="0.78740157480314965" right="0.59055118110236227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115" zoomScaleNormal="100" zoomScaleSheetLayoutView="115" workbookViewId="0">
      <selection activeCell="O5" sqref="O5"/>
    </sheetView>
  </sheetViews>
  <sheetFormatPr defaultRowHeight="15" x14ac:dyDescent="0.25"/>
  <cols>
    <col min="1" max="1" width="38.7109375" style="53" customWidth="1"/>
    <col min="2" max="2" width="46.28515625" style="53" customWidth="1"/>
    <col min="3" max="3" width="44.140625" style="53" customWidth="1"/>
    <col min="4" max="5" width="7.28515625" style="53" hidden="1" customWidth="1"/>
    <col min="6" max="6" width="7.7109375" style="53" customWidth="1"/>
    <col min="7" max="7" width="9" style="53" hidden="1" customWidth="1"/>
    <col min="8" max="8" width="7.7109375" style="53" customWidth="1"/>
    <col min="9" max="9" width="8.5703125" style="53" customWidth="1"/>
    <col min="10" max="10" width="10.5703125" style="53" customWidth="1"/>
    <col min="11" max="11" width="9.5703125" style="53" customWidth="1"/>
    <col min="12" max="12" width="12.28515625" style="53" hidden="1" customWidth="1"/>
    <col min="13" max="16384" width="9.140625" style="53"/>
  </cols>
  <sheetData>
    <row r="1" spans="1:13" ht="54.75" customHeight="1" x14ac:dyDescent="0.2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3" ht="15.75" customHeight="1" x14ac:dyDescent="0.25">
      <c r="A2" s="189" t="s">
        <v>14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3" ht="15.75" customHeight="1" x14ac:dyDescent="0.25">
      <c r="A3" s="190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ht="16.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50.25" customHeight="1" x14ac:dyDescent="0.25">
      <c r="A5" s="192" t="s">
        <v>176</v>
      </c>
      <c r="B5" s="192" t="s">
        <v>177</v>
      </c>
      <c r="C5" s="192" t="s">
        <v>178</v>
      </c>
      <c r="D5" s="193" t="s">
        <v>179</v>
      </c>
      <c r="E5" s="193"/>
      <c r="F5" s="193"/>
      <c r="G5" s="193"/>
      <c r="H5" s="193"/>
      <c r="I5" s="193"/>
      <c r="J5" s="193"/>
      <c r="K5" s="193"/>
      <c r="L5" s="194"/>
    </row>
    <row r="6" spans="1:13" x14ac:dyDescent="0.25">
      <c r="A6" s="192"/>
      <c r="B6" s="192"/>
      <c r="C6" s="192"/>
      <c r="D6" s="136">
        <v>2020</v>
      </c>
      <c r="E6" s="146">
        <v>2021</v>
      </c>
      <c r="F6" s="147">
        <v>2021</v>
      </c>
      <c r="G6" s="148">
        <v>2022</v>
      </c>
      <c r="H6" s="148">
        <v>2022</v>
      </c>
      <c r="I6" s="192">
        <v>2023</v>
      </c>
      <c r="J6" s="192"/>
      <c r="K6" s="192">
        <v>2024</v>
      </c>
      <c r="L6" s="192"/>
    </row>
    <row r="7" spans="1:13" x14ac:dyDescent="0.25">
      <c r="A7" s="192"/>
      <c r="B7" s="192"/>
      <c r="C7" s="192"/>
      <c r="D7" s="83" t="s">
        <v>200</v>
      </c>
      <c r="E7" s="136" t="s">
        <v>201</v>
      </c>
      <c r="F7" s="83" t="s">
        <v>200</v>
      </c>
      <c r="G7" s="83" t="s">
        <v>199</v>
      </c>
      <c r="H7" s="138" t="s">
        <v>200</v>
      </c>
      <c r="I7" s="83" t="s">
        <v>199</v>
      </c>
      <c r="J7" s="83" t="s">
        <v>200</v>
      </c>
      <c r="K7" s="83" t="s">
        <v>199</v>
      </c>
      <c r="L7" s="83" t="s">
        <v>202</v>
      </c>
    </row>
    <row r="8" spans="1:13" ht="71.25" customHeight="1" x14ac:dyDescent="0.25">
      <c r="A8" s="84" t="s">
        <v>180</v>
      </c>
      <c r="B8" s="186" t="s">
        <v>165</v>
      </c>
      <c r="C8" s="186" t="s">
        <v>181</v>
      </c>
      <c r="D8" s="85">
        <v>4.9673371153867801E-2</v>
      </c>
      <c r="E8" s="136">
        <v>5.4780000000000002E-2</v>
      </c>
      <c r="F8" s="83">
        <v>1.6467236467581404E-2</v>
      </c>
      <c r="G8" s="85">
        <v>5.3960000000000001E-2</v>
      </c>
      <c r="H8" s="85">
        <v>4.090496917028219E-2</v>
      </c>
      <c r="I8" s="83">
        <v>5.3150000000000003E-2</v>
      </c>
      <c r="J8" s="85">
        <f>'Форма 4.1.'!BX12</f>
        <v>2.4753946146939432E-2</v>
      </c>
      <c r="K8" s="83">
        <v>5.2350000000000001E-2</v>
      </c>
      <c r="L8" s="85"/>
    </row>
    <row r="9" spans="1:13" ht="70.5" customHeight="1" x14ac:dyDescent="0.25">
      <c r="A9" s="84" t="s">
        <v>182</v>
      </c>
      <c r="B9" s="186"/>
      <c r="C9" s="186"/>
      <c r="D9" s="85">
        <v>1.5471892728210418E-2</v>
      </c>
      <c r="E9" s="136">
        <v>2.1229999999999999E-2</v>
      </c>
      <c r="F9" s="83">
        <v>1.4245014245014245E-2</v>
      </c>
      <c r="G9" s="85">
        <v>2.0910000000000002E-2</v>
      </c>
      <c r="H9" s="85">
        <v>2.6115342763873776E-2</v>
      </c>
      <c r="I9" s="83">
        <v>2.06E-2</v>
      </c>
      <c r="J9" s="85">
        <f>'Форма 4.1.'!BX13</f>
        <v>2.1727019498607242E-2</v>
      </c>
      <c r="K9" s="83">
        <v>2.0289999999999999E-2</v>
      </c>
      <c r="L9" s="85"/>
    </row>
    <row r="10" spans="1:13" ht="108.75" customHeight="1" x14ac:dyDescent="0.25">
      <c r="A10" s="83" t="s">
        <v>167</v>
      </c>
      <c r="B10" s="86" t="s">
        <v>183</v>
      </c>
      <c r="C10" s="86" t="s">
        <v>166</v>
      </c>
      <c r="D10" s="87">
        <v>1</v>
      </c>
      <c r="E10" s="87">
        <v>1</v>
      </c>
      <c r="F10" s="87">
        <v>1</v>
      </c>
      <c r="G10" s="87">
        <v>1</v>
      </c>
      <c r="H10" s="87">
        <v>1</v>
      </c>
      <c r="I10" s="87">
        <v>1</v>
      </c>
      <c r="J10" s="87">
        <v>1</v>
      </c>
      <c r="K10" s="87">
        <v>1</v>
      </c>
      <c r="L10" s="87">
        <v>1</v>
      </c>
    </row>
    <row r="11" spans="1:13" ht="1.5" hidden="1" customHeight="1" x14ac:dyDescent="0.25">
      <c r="D11" s="55"/>
      <c r="E11" s="55"/>
      <c r="H11" s="55"/>
      <c r="J11" s="55"/>
      <c r="L11" s="55"/>
    </row>
    <row r="12" spans="1:13" ht="30.75" customHeight="1" x14ac:dyDescent="0.25">
      <c r="A12" s="187" t="s">
        <v>184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</row>
    <row r="13" spans="1:13" x14ac:dyDescent="0.25">
      <c r="A13" s="187" t="s">
        <v>185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  <row r="15" spans="1:13" ht="30.75" customHeight="1" x14ac:dyDescent="0.25">
      <c r="A15" s="184" t="str">
        <f>Содержание!B21</f>
        <v>Первый заместитель генерального директора - главный инженер</v>
      </c>
      <c r="B15" s="184"/>
      <c r="C15" s="56" t="s">
        <v>186</v>
      </c>
      <c r="D15" s="108" t="str">
        <f>Содержание!F21</f>
        <v>Ломакин Д.В.</v>
      </c>
      <c r="E15" s="108"/>
      <c r="F15" s="56"/>
      <c r="G15" s="56"/>
      <c r="I15" s="56"/>
      <c r="K15" s="56"/>
    </row>
    <row r="16" spans="1:13" x14ac:dyDescent="0.25">
      <c r="A16" s="185" t="s">
        <v>28</v>
      </c>
      <c r="B16" s="185"/>
      <c r="C16" s="57" t="s">
        <v>29</v>
      </c>
      <c r="D16" s="58"/>
      <c r="E16" s="58"/>
      <c r="F16" s="57"/>
      <c r="G16" s="57"/>
      <c r="H16" s="58"/>
      <c r="I16" s="57"/>
      <c r="J16" s="58"/>
      <c r="K16" s="57"/>
      <c r="L16" s="58"/>
      <c r="M16" s="59"/>
    </row>
  </sheetData>
  <mergeCells count="15">
    <mergeCell ref="A1:L1"/>
    <mergeCell ref="A2:L2"/>
    <mergeCell ref="A3:L3"/>
    <mergeCell ref="A5:A7"/>
    <mergeCell ref="B5:B7"/>
    <mergeCell ref="C5:C7"/>
    <mergeCell ref="I6:J6"/>
    <mergeCell ref="K6:L6"/>
    <mergeCell ref="D5:L5"/>
    <mergeCell ref="A15:B15"/>
    <mergeCell ref="A16:B16"/>
    <mergeCell ref="B8:B9"/>
    <mergeCell ref="C8:C9"/>
    <mergeCell ref="A12:L12"/>
    <mergeCell ref="A13:L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view="pageBreakPreview" topLeftCell="A13" zoomScaleNormal="100" zoomScaleSheetLayoutView="100" workbookViewId="0">
      <selection activeCell="E4" sqref="E1:E1048576"/>
    </sheetView>
  </sheetViews>
  <sheetFormatPr defaultColWidth="0.85546875" defaultRowHeight="15" x14ac:dyDescent="0.25"/>
  <cols>
    <col min="1" max="1" width="4.5703125" style="5" customWidth="1"/>
    <col min="2" max="2" width="34.140625" style="5" customWidth="1"/>
    <col min="3" max="3" width="20.5703125" style="116" customWidth="1"/>
    <col min="4" max="4" width="74.85546875" style="5" customWidth="1"/>
    <col min="5" max="5" width="28.7109375" style="39" customWidth="1"/>
    <col min="6" max="119" width="9.7109375" style="5" customWidth="1"/>
    <col min="120" max="16384" width="0.85546875" style="5"/>
  </cols>
  <sheetData>
    <row r="1" spans="1:28" s="1" customFormat="1" ht="15.75" x14ac:dyDescent="0.25">
      <c r="C1" s="117"/>
      <c r="E1" s="123"/>
    </row>
    <row r="2" spans="1:28" s="1" customFormat="1" ht="31.5" customHeight="1" x14ac:dyDescent="0.25">
      <c r="A2" s="180" t="s">
        <v>235</v>
      </c>
      <c r="B2" s="180"/>
      <c r="C2" s="180"/>
      <c r="D2" s="180"/>
      <c r="E2" s="123"/>
    </row>
    <row r="3" spans="1:28" s="1" customFormat="1" ht="15.75" x14ac:dyDescent="0.25">
      <c r="A3" s="111"/>
      <c r="B3" s="111"/>
      <c r="C3" s="111"/>
      <c r="D3" s="119"/>
      <c r="E3" s="123"/>
    </row>
    <row r="4" spans="1:28" ht="15.75" x14ac:dyDescent="0.25">
      <c r="A4" s="196" t="str">
        <f>Содержание!D6</f>
        <v>ООО "Энергонефть Томск"</v>
      </c>
      <c r="B4" s="196"/>
      <c r="C4" s="196"/>
      <c r="D4" s="196"/>
    </row>
    <row r="5" spans="1:28" s="6" customFormat="1" ht="15" customHeight="1" x14ac:dyDescent="0.2">
      <c r="A5" s="197" t="s">
        <v>121</v>
      </c>
      <c r="B5" s="197"/>
      <c r="C5" s="197"/>
      <c r="D5" s="197"/>
      <c r="E5" s="124"/>
    </row>
    <row r="7" spans="1:28" s="7" customFormat="1" ht="66.75" customHeight="1" x14ac:dyDescent="0.25">
      <c r="A7" s="112" t="s">
        <v>2</v>
      </c>
      <c r="B7" s="118" t="s">
        <v>236</v>
      </c>
      <c r="C7" s="112" t="s">
        <v>122</v>
      </c>
      <c r="D7" s="112" t="s">
        <v>123</v>
      </c>
      <c r="E7" s="144"/>
    </row>
    <row r="8" spans="1:28" s="8" customFormat="1" ht="125.25" customHeight="1" x14ac:dyDescent="0.25">
      <c r="A8" s="113" t="s">
        <v>5</v>
      </c>
      <c r="B8" s="109" t="s">
        <v>230</v>
      </c>
      <c r="C8" s="114">
        <v>4419.1109999999999</v>
      </c>
      <c r="D8" s="127" t="s">
        <v>1161</v>
      </c>
      <c r="E8" s="144"/>
    </row>
    <row r="9" spans="1:28" s="8" customFormat="1" ht="90" x14ac:dyDescent="0.25">
      <c r="A9" s="113" t="s">
        <v>81</v>
      </c>
      <c r="B9" s="109" t="s">
        <v>229</v>
      </c>
      <c r="C9" s="115">
        <v>4.1189999999999998</v>
      </c>
      <c r="D9" s="127" t="s">
        <v>1162</v>
      </c>
      <c r="E9" s="14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8" customFormat="1" ht="60" customHeight="1" x14ac:dyDescent="0.25">
      <c r="A10" s="113" t="s">
        <v>6</v>
      </c>
      <c r="B10" s="109" t="s">
        <v>228</v>
      </c>
      <c r="C10" s="120">
        <f>C9/C8</f>
        <v>9.3208792447168666E-4</v>
      </c>
      <c r="D10" s="127"/>
      <c r="E10" s="145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s="8" customFormat="1" ht="33.75" customHeight="1" x14ac:dyDescent="0.25">
      <c r="A11" s="113" t="s">
        <v>8</v>
      </c>
      <c r="B11" s="109" t="s">
        <v>124</v>
      </c>
      <c r="C11" s="121">
        <f>'Форма 1.3.'!C13:C13</f>
        <v>1795</v>
      </c>
      <c r="D11" s="127"/>
      <c r="E11" s="141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s="8" customFormat="1" ht="106.5" customHeight="1" x14ac:dyDescent="0.25">
      <c r="A12" s="113" t="s">
        <v>46</v>
      </c>
      <c r="B12" s="109" t="s">
        <v>125</v>
      </c>
      <c r="C12" s="114">
        <v>2911</v>
      </c>
      <c r="D12" s="127" t="s">
        <v>1161</v>
      </c>
      <c r="E12" s="142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28" s="8" customFormat="1" x14ac:dyDescent="0.25">
      <c r="A13" s="113" t="s">
        <v>91</v>
      </c>
      <c r="B13" s="109" t="s">
        <v>126</v>
      </c>
      <c r="C13" s="139">
        <v>17.5</v>
      </c>
      <c r="D13" s="127" t="s">
        <v>227</v>
      </c>
      <c r="E13" s="14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8" customFormat="1" ht="45" x14ac:dyDescent="0.25">
      <c r="A14" s="113" t="s">
        <v>127</v>
      </c>
      <c r="B14" s="109" t="s">
        <v>231</v>
      </c>
      <c r="C14" s="140">
        <v>6</v>
      </c>
      <c r="D14" s="122" t="s">
        <v>128</v>
      </c>
      <c r="E14" s="125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s="8" customFormat="1" ht="45" x14ac:dyDescent="0.25">
      <c r="A15" s="113" t="s">
        <v>129</v>
      </c>
      <c r="B15" s="109" t="s">
        <v>232</v>
      </c>
      <c r="C15" s="140">
        <v>3</v>
      </c>
      <c r="D15" s="122" t="s">
        <v>128</v>
      </c>
      <c r="E15" s="125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28" s="8" customFormat="1" ht="12.75" customHeight="1" x14ac:dyDescent="0.25">
      <c r="A16" s="128"/>
      <c r="B16" s="129"/>
      <c r="C16" s="130"/>
      <c r="D16" s="131"/>
      <c r="E16" s="125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 s="3" customFormat="1" ht="30.75" customHeight="1" x14ac:dyDescent="0.2">
      <c r="A17" s="195" t="s">
        <v>130</v>
      </c>
      <c r="B17" s="195"/>
      <c r="C17" s="195"/>
      <c r="D17" s="19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3" customFormat="1" ht="27.75" customHeight="1" x14ac:dyDescent="0.2">
      <c r="A18" s="195" t="s">
        <v>131</v>
      </c>
      <c r="B18" s="195"/>
      <c r="C18" s="195"/>
      <c r="D18" s="195"/>
      <c r="E18" s="126"/>
    </row>
    <row r="19" spans="1:28" s="3" customFormat="1" ht="13.5" customHeight="1" x14ac:dyDescent="0.2">
      <c r="A19" s="195" t="s">
        <v>132</v>
      </c>
      <c r="B19" s="195"/>
      <c r="C19" s="195"/>
      <c r="D19" s="195"/>
      <c r="E19" s="126"/>
    </row>
    <row r="20" spans="1:28" s="3" customFormat="1" ht="24.75" customHeight="1" x14ac:dyDescent="0.2">
      <c r="A20" s="195" t="s">
        <v>133</v>
      </c>
      <c r="B20" s="195"/>
      <c r="C20" s="195"/>
      <c r="D20" s="195"/>
      <c r="E20" s="126"/>
    </row>
    <row r="22" spans="1:28" x14ac:dyDescent="0.25">
      <c r="A22" s="65" t="str">
        <f>Содержание!B21</f>
        <v>Первый заместитель генерального директора - главный инженер</v>
      </c>
      <c r="D22" s="5" t="s">
        <v>233</v>
      </c>
    </row>
    <row r="35" spans="4:4" x14ac:dyDescent="0.25">
      <c r="D35" s="5" t="s">
        <v>234</v>
      </c>
    </row>
  </sheetData>
  <mergeCells count="7">
    <mergeCell ref="A19:D19"/>
    <mergeCell ref="A20:D20"/>
    <mergeCell ref="A2:D2"/>
    <mergeCell ref="A4:D4"/>
    <mergeCell ref="A5:D5"/>
    <mergeCell ref="A17:D17"/>
    <mergeCell ref="A18:D18"/>
  </mergeCells>
  <pageMargins left="0.78740157480314965" right="0.59055118110236227" top="0.59055118110236227" bottom="0.39370078740157483" header="0.19685039370078741" footer="0.19685039370078741"/>
  <pageSetup paperSize="9" scale="65" orientation="portrait" horizontalDpi="4294967295" verticalDpi="4294967295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CA11" sqref="CA11:CZ12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32.25" customHeight="1" x14ac:dyDescent="0.25">
      <c r="A3" s="180" t="s">
        <v>37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</row>
    <row r="4" spans="1:104" s="33" customFormat="1" ht="15.75" x14ac:dyDescent="0.25">
      <c r="B4" s="202" t="s">
        <v>1213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</row>
    <row r="5" spans="1:104" s="1" customFormat="1" ht="15.75" x14ac:dyDescent="0.25"/>
    <row r="6" spans="1:104" s="1" customFormat="1" ht="15.75" x14ac:dyDescent="0.25">
      <c r="F6" s="181" t="str">
        <f>Содержание!D6</f>
        <v>ООО "Энергонефть Томск"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</row>
    <row r="7" spans="1:104" s="1" customFormat="1" ht="15.75" x14ac:dyDescent="0.25">
      <c r="F7" s="197" t="s">
        <v>31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</row>
    <row r="9" spans="1:104" s="8" customFormat="1" ht="16.5" customHeight="1" x14ac:dyDescent="0.25">
      <c r="A9" s="198" t="s">
        <v>32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 t="s">
        <v>33</v>
      </c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</row>
    <row r="10" spans="1:104" s="8" customFormat="1" x14ac:dyDescent="0.25">
      <c r="A10" s="198">
        <v>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>
        <v>2</v>
      </c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</row>
    <row r="11" spans="1:104" ht="63.75" customHeight="1" x14ac:dyDescent="0.25">
      <c r="A11" s="36"/>
      <c r="B11" s="199" t="s">
        <v>38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37"/>
      <c r="CA11" s="200">
        <v>2415</v>
      </c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</row>
    <row r="12" spans="1:104" ht="79.5" customHeight="1" x14ac:dyDescent="0.25">
      <c r="A12" s="36"/>
      <c r="B12" s="199" t="s">
        <v>39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37"/>
      <c r="CA12" s="200">
        <v>0</v>
      </c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</row>
    <row r="13" spans="1:104" ht="33" customHeight="1" x14ac:dyDescent="0.25">
      <c r="A13" s="36"/>
      <c r="B13" s="199" t="s">
        <v>40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37"/>
      <c r="CA13" s="200">
        <v>1</v>
      </c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</row>
    <row r="15" spans="1:104" s="1" customFormat="1" ht="50.25" customHeight="1" x14ac:dyDescent="0.25">
      <c r="A15" s="180" t="str">
        <f>Содержание!B21</f>
        <v>Первый заместитель генерального директора - главный инженер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201" t="str">
        <f>Содержание!F21</f>
        <v>Ломакин Д.В.</v>
      </c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</row>
    <row r="16" spans="1:104" s="9" customFormat="1" ht="13.5" customHeight="1" x14ac:dyDescent="0.25">
      <c r="A16" s="197" t="s">
        <v>10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 t="s">
        <v>11</v>
      </c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 t="s">
        <v>12</v>
      </c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</row>
    <row r="17" ht="3" customHeight="1" x14ac:dyDescent="0.25"/>
  </sheetData>
  <mergeCells count="20">
    <mergeCell ref="A9:BZ9"/>
    <mergeCell ref="CA9:CZ9"/>
    <mergeCell ref="A3:CZ3"/>
    <mergeCell ref="F6:CU6"/>
    <mergeCell ref="F7:CU7"/>
    <mergeCell ref="B4:CZ4"/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CA11" sqref="CA11:CZ11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15.75" x14ac:dyDescent="0.25">
      <c r="A3" s="201" t="s">
        <v>30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</row>
    <row r="4" spans="1:104" s="1" customFormat="1" ht="15.75" customHeight="1" x14ac:dyDescent="0.25">
      <c r="A4" s="201" t="s">
        <v>1214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</row>
    <row r="5" spans="1:104" s="33" customFormat="1" ht="15.75" x14ac:dyDescent="0.25"/>
    <row r="6" spans="1:104" s="1" customFormat="1" ht="15.75" x14ac:dyDescent="0.25">
      <c r="F6" s="181" t="str">
        <f>Содержание!D6</f>
        <v>ООО "Энергонефть Томск"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</row>
    <row r="7" spans="1:104" s="1" customFormat="1" ht="15.75" x14ac:dyDescent="0.25">
      <c r="F7" s="197" t="s">
        <v>31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</row>
    <row r="9" spans="1:104" s="8" customFormat="1" ht="16.5" customHeight="1" x14ac:dyDescent="0.25">
      <c r="A9" s="198" t="s">
        <v>32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 t="s">
        <v>33</v>
      </c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</row>
    <row r="10" spans="1:104" s="8" customFormat="1" x14ac:dyDescent="0.25">
      <c r="A10" s="198">
        <v>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>
        <v>2</v>
      </c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</row>
    <row r="11" spans="1:104" ht="77.25" customHeight="1" x14ac:dyDescent="0.25">
      <c r="A11" s="34"/>
      <c r="B11" s="199" t="s">
        <v>34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35"/>
      <c r="CA11" s="200">
        <v>2482</v>
      </c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</row>
    <row r="12" spans="1:104" ht="93" customHeight="1" x14ac:dyDescent="0.25">
      <c r="A12" s="34"/>
      <c r="B12" s="199" t="s">
        <v>35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35"/>
      <c r="CA12" s="200">
        <v>0</v>
      </c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</row>
    <row r="13" spans="1:104" ht="33" customHeight="1" x14ac:dyDescent="0.25">
      <c r="A13" s="34"/>
      <c r="B13" s="199" t="s">
        <v>36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35"/>
      <c r="CA13" s="200">
        <v>1</v>
      </c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</row>
    <row r="15" spans="1:104" s="1" customFormat="1" ht="43.5" customHeight="1" x14ac:dyDescent="0.25">
      <c r="A15" s="180" t="str">
        <f>Содержание!B21</f>
        <v>Первый заместитель генерального директора - главный инженер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201" t="str">
        <f>Содержание!F21</f>
        <v>Ломакин Д.В.</v>
      </c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</row>
    <row r="16" spans="1:104" s="9" customFormat="1" ht="13.5" customHeight="1" x14ac:dyDescent="0.25">
      <c r="A16" s="197" t="s">
        <v>10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 t="s">
        <v>11</v>
      </c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 t="s">
        <v>12</v>
      </c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</row>
    <row r="17" ht="3" customHeight="1" x14ac:dyDescent="0.25"/>
  </sheetData>
  <mergeCells count="20">
    <mergeCell ref="A9:BZ9"/>
    <mergeCell ref="CA9:CZ9"/>
    <mergeCell ref="A3:CZ3"/>
    <mergeCell ref="F6:CU6"/>
    <mergeCell ref="F7:CU7"/>
    <mergeCell ref="A4:CU4"/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130" zoomScaleNormal="100" zoomScaleSheetLayoutView="130" workbookViewId="0">
      <selection activeCell="D8" sqref="D8"/>
    </sheetView>
  </sheetViews>
  <sheetFormatPr defaultRowHeight="12.75" x14ac:dyDescent="0.2"/>
  <cols>
    <col min="1" max="1" width="6.140625" style="88" customWidth="1"/>
    <col min="2" max="2" width="58.7109375" style="88" customWidth="1"/>
    <col min="3" max="3" width="16.42578125" style="88" customWidth="1"/>
    <col min="4" max="4" width="15.140625" style="88" customWidth="1"/>
    <col min="5" max="242" width="9.140625" style="90"/>
    <col min="243" max="243" width="6.140625" style="90" customWidth="1"/>
    <col min="244" max="244" width="63" style="90" customWidth="1"/>
    <col min="245" max="245" width="12" style="90" customWidth="1"/>
    <col min="246" max="246" width="12.28515625" style="90" customWidth="1"/>
    <col min="247" max="247" width="13.140625" style="90" customWidth="1"/>
    <col min="248" max="249" width="10.42578125" style="90" customWidth="1"/>
    <col min="250" max="250" width="10.7109375" style="90" customWidth="1"/>
    <col min="251" max="258" width="0" style="90" hidden="1" customWidth="1"/>
    <col min="259" max="498" width="9.140625" style="90"/>
    <col min="499" max="499" width="6.140625" style="90" customWidth="1"/>
    <col min="500" max="500" width="63" style="90" customWidth="1"/>
    <col min="501" max="501" width="12" style="90" customWidth="1"/>
    <col min="502" max="502" width="12.28515625" style="90" customWidth="1"/>
    <col min="503" max="503" width="13.140625" style="90" customWidth="1"/>
    <col min="504" max="505" width="10.42578125" style="90" customWidth="1"/>
    <col min="506" max="506" width="10.7109375" style="90" customWidth="1"/>
    <col min="507" max="514" width="0" style="90" hidden="1" customWidth="1"/>
    <col min="515" max="754" width="9.140625" style="90"/>
    <col min="755" max="755" width="6.140625" style="90" customWidth="1"/>
    <col min="756" max="756" width="63" style="90" customWidth="1"/>
    <col min="757" max="757" width="12" style="90" customWidth="1"/>
    <col min="758" max="758" width="12.28515625" style="90" customWidth="1"/>
    <col min="759" max="759" width="13.140625" style="90" customWidth="1"/>
    <col min="760" max="761" width="10.42578125" style="90" customWidth="1"/>
    <col min="762" max="762" width="10.7109375" style="90" customWidth="1"/>
    <col min="763" max="770" width="0" style="90" hidden="1" customWidth="1"/>
    <col min="771" max="1010" width="9.140625" style="90"/>
    <col min="1011" max="1011" width="6.140625" style="90" customWidth="1"/>
    <col min="1012" max="1012" width="63" style="90" customWidth="1"/>
    <col min="1013" max="1013" width="12" style="90" customWidth="1"/>
    <col min="1014" max="1014" width="12.28515625" style="90" customWidth="1"/>
    <col min="1015" max="1015" width="13.140625" style="90" customWidth="1"/>
    <col min="1016" max="1017" width="10.42578125" style="90" customWidth="1"/>
    <col min="1018" max="1018" width="10.7109375" style="90" customWidth="1"/>
    <col min="1019" max="1026" width="0" style="90" hidden="1" customWidth="1"/>
    <col min="1027" max="1266" width="9.140625" style="90"/>
    <col min="1267" max="1267" width="6.140625" style="90" customWidth="1"/>
    <col min="1268" max="1268" width="63" style="90" customWidth="1"/>
    <col min="1269" max="1269" width="12" style="90" customWidth="1"/>
    <col min="1270" max="1270" width="12.28515625" style="90" customWidth="1"/>
    <col min="1271" max="1271" width="13.140625" style="90" customWidth="1"/>
    <col min="1272" max="1273" width="10.42578125" style="90" customWidth="1"/>
    <col min="1274" max="1274" width="10.7109375" style="90" customWidth="1"/>
    <col min="1275" max="1282" width="0" style="90" hidden="1" customWidth="1"/>
    <col min="1283" max="1522" width="9.140625" style="90"/>
    <col min="1523" max="1523" width="6.140625" style="90" customWidth="1"/>
    <col min="1524" max="1524" width="63" style="90" customWidth="1"/>
    <col min="1525" max="1525" width="12" style="90" customWidth="1"/>
    <col min="1526" max="1526" width="12.28515625" style="90" customWidth="1"/>
    <col min="1527" max="1527" width="13.140625" style="90" customWidth="1"/>
    <col min="1528" max="1529" width="10.42578125" style="90" customWidth="1"/>
    <col min="1530" max="1530" width="10.7109375" style="90" customWidth="1"/>
    <col min="1531" max="1538" width="0" style="90" hidden="1" customWidth="1"/>
    <col min="1539" max="1778" width="9.140625" style="90"/>
    <col min="1779" max="1779" width="6.140625" style="90" customWidth="1"/>
    <col min="1780" max="1780" width="63" style="90" customWidth="1"/>
    <col min="1781" max="1781" width="12" style="90" customWidth="1"/>
    <col min="1782" max="1782" width="12.28515625" style="90" customWidth="1"/>
    <col min="1783" max="1783" width="13.140625" style="90" customWidth="1"/>
    <col min="1784" max="1785" width="10.42578125" style="90" customWidth="1"/>
    <col min="1786" max="1786" width="10.7109375" style="90" customWidth="1"/>
    <col min="1787" max="1794" width="0" style="90" hidden="1" customWidth="1"/>
    <col min="1795" max="2034" width="9.140625" style="90"/>
    <col min="2035" max="2035" width="6.140625" style="90" customWidth="1"/>
    <col min="2036" max="2036" width="63" style="90" customWidth="1"/>
    <col min="2037" max="2037" width="12" style="90" customWidth="1"/>
    <col min="2038" max="2038" width="12.28515625" style="90" customWidth="1"/>
    <col min="2039" max="2039" width="13.140625" style="90" customWidth="1"/>
    <col min="2040" max="2041" width="10.42578125" style="90" customWidth="1"/>
    <col min="2042" max="2042" width="10.7109375" style="90" customWidth="1"/>
    <col min="2043" max="2050" width="0" style="90" hidden="1" customWidth="1"/>
    <col min="2051" max="2290" width="9.140625" style="90"/>
    <col min="2291" max="2291" width="6.140625" style="90" customWidth="1"/>
    <col min="2292" max="2292" width="63" style="90" customWidth="1"/>
    <col min="2293" max="2293" width="12" style="90" customWidth="1"/>
    <col min="2294" max="2294" width="12.28515625" style="90" customWidth="1"/>
    <col min="2295" max="2295" width="13.140625" style="90" customWidth="1"/>
    <col min="2296" max="2297" width="10.42578125" style="90" customWidth="1"/>
    <col min="2298" max="2298" width="10.7109375" style="90" customWidth="1"/>
    <col min="2299" max="2306" width="0" style="90" hidden="1" customWidth="1"/>
    <col min="2307" max="2546" width="9.140625" style="90"/>
    <col min="2547" max="2547" width="6.140625" style="90" customWidth="1"/>
    <col min="2548" max="2548" width="63" style="90" customWidth="1"/>
    <col min="2549" max="2549" width="12" style="90" customWidth="1"/>
    <col min="2550" max="2550" width="12.28515625" style="90" customWidth="1"/>
    <col min="2551" max="2551" width="13.140625" style="90" customWidth="1"/>
    <col min="2552" max="2553" width="10.42578125" style="90" customWidth="1"/>
    <col min="2554" max="2554" width="10.7109375" style="90" customWidth="1"/>
    <col min="2555" max="2562" width="0" style="90" hidden="1" customWidth="1"/>
    <col min="2563" max="2802" width="9.140625" style="90"/>
    <col min="2803" max="2803" width="6.140625" style="90" customWidth="1"/>
    <col min="2804" max="2804" width="63" style="90" customWidth="1"/>
    <col min="2805" max="2805" width="12" style="90" customWidth="1"/>
    <col min="2806" max="2806" width="12.28515625" style="90" customWidth="1"/>
    <col min="2807" max="2807" width="13.140625" style="90" customWidth="1"/>
    <col min="2808" max="2809" width="10.42578125" style="90" customWidth="1"/>
    <col min="2810" max="2810" width="10.7109375" style="90" customWidth="1"/>
    <col min="2811" max="2818" width="0" style="90" hidden="1" customWidth="1"/>
    <col min="2819" max="3058" width="9.140625" style="90"/>
    <col min="3059" max="3059" width="6.140625" style="90" customWidth="1"/>
    <col min="3060" max="3060" width="63" style="90" customWidth="1"/>
    <col min="3061" max="3061" width="12" style="90" customWidth="1"/>
    <col min="3062" max="3062" width="12.28515625" style="90" customWidth="1"/>
    <col min="3063" max="3063" width="13.140625" style="90" customWidth="1"/>
    <col min="3064" max="3065" width="10.42578125" style="90" customWidth="1"/>
    <col min="3066" max="3066" width="10.7109375" style="90" customWidth="1"/>
    <col min="3067" max="3074" width="0" style="90" hidden="1" customWidth="1"/>
    <col min="3075" max="3314" width="9.140625" style="90"/>
    <col min="3315" max="3315" width="6.140625" style="90" customWidth="1"/>
    <col min="3316" max="3316" width="63" style="90" customWidth="1"/>
    <col min="3317" max="3317" width="12" style="90" customWidth="1"/>
    <col min="3318" max="3318" width="12.28515625" style="90" customWidth="1"/>
    <col min="3319" max="3319" width="13.140625" style="90" customWidth="1"/>
    <col min="3320" max="3321" width="10.42578125" style="90" customWidth="1"/>
    <col min="3322" max="3322" width="10.7109375" style="90" customWidth="1"/>
    <col min="3323" max="3330" width="0" style="90" hidden="1" customWidth="1"/>
    <col min="3331" max="3570" width="9.140625" style="90"/>
    <col min="3571" max="3571" width="6.140625" style="90" customWidth="1"/>
    <col min="3572" max="3572" width="63" style="90" customWidth="1"/>
    <col min="3573" max="3573" width="12" style="90" customWidth="1"/>
    <col min="3574" max="3574" width="12.28515625" style="90" customWidth="1"/>
    <col min="3575" max="3575" width="13.140625" style="90" customWidth="1"/>
    <col min="3576" max="3577" width="10.42578125" style="90" customWidth="1"/>
    <col min="3578" max="3578" width="10.7109375" style="90" customWidth="1"/>
    <col min="3579" max="3586" width="0" style="90" hidden="1" customWidth="1"/>
    <col min="3587" max="3826" width="9.140625" style="90"/>
    <col min="3827" max="3827" width="6.140625" style="90" customWidth="1"/>
    <col min="3828" max="3828" width="63" style="90" customWidth="1"/>
    <col min="3829" max="3829" width="12" style="90" customWidth="1"/>
    <col min="3830" max="3830" width="12.28515625" style="90" customWidth="1"/>
    <col min="3831" max="3831" width="13.140625" style="90" customWidth="1"/>
    <col min="3832" max="3833" width="10.42578125" style="90" customWidth="1"/>
    <col min="3834" max="3834" width="10.7109375" style="90" customWidth="1"/>
    <col min="3835" max="3842" width="0" style="90" hidden="1" customWidth="1"/>
    <col min="3843" max="4082" width="9.140625" style="90"/>
    <col min="4083" max="4083" width="6.140625" style="90" customWidth="1"/>
    <col min="4084" max="4084" width="63" style="90" customWidth="1"/>
    <col min="4085" max="4085" width="12" style="90" customWidth="1"/>
    <col min="4086" max="4086" width="12.28515625" style="90" customWidth="1"/>
    <col min="4087" max="4087" width="13.140625" style="90" customWidth="1"/>
    <col min="4088" max="4089" width="10.42578125" style="90" customWidth="1"/>
    <col min="4090" max="4090" width="10.7109375" style="90" customWidth="1"/>
    <col min="4091" max="4098" width="0" style="90" hidden="1" customWidth="1"/>
    <col min="4099" max="4338" width="9.140625" style="90"/>
    <col min="4339" max="4339" width="6.140625" style="90" customWidth="1"/>
    <col min="4340" max="4340" width="63" style="90" customWidth="1"/>
    <col min="4341" max="4341" width="12" style="90" customWidth="1"/>
    <col min="4342" max="4342" width="12.28515625" style="90" customWidth="1"/>
    <col min="4343" max="4343" width="13.140625" style="90" customWidth="1"/>
    <col min="4344" max="4345" width="10.42578125" style="90" customWidth="1"/>
    <col min="4346" max="4346" width="10.7109375" style="90" customWidth="1"/>
    <col min="4347" max="4354" width="0" style="90" hidden="1" customWidth="1"/>
    <col min="4355" max="4594" width="9.140625" style="90"/>
    <col min="4595" max="4595" width="6.140625" style="90" customWidth="1"/>
    <col min="4596" max="4596" width="63" style="90" customWidth="1"/>
    <col min="4597" max="4597" width="12" style="90" customWidth="1"/>
    <col min="4598" max="4598" width="12.28515625" style="90" customWidth="1"/>
    <col min="4599" max="4599" width="13.140625" style="90" customWidth="1"/>
    <col min="4600" max="4601" width="10.42578125" style="90" customWidth="1"/>
    <col min="4602" max="4602" width="10.7109375" style="90" customWidth="1"/>
    <col min="4603" max="4610" width="0" style="90" hidden="1" customWidth="1"/>
    <col min="4611" max="4850" width="9.140625" style="90"/>
    <col min="4851" max="4851" width="6.140625" style="90" customWidth="1"/>
    <col min="4852" max="4852" width="63" style="90" customWidth="1"/>
    <col min="4853" max="4853" width="12" style="90" customWidth="1"/>
    <col min="4854" max="4854" width="12.28515625" style="90" customWidth="1"/>
    <col min="4855" max="4855" width="13.140625" style="90" customWidth="1"/>
    <col min="4856" max="4857" width="10.42578125" style="90" customWidth="1"/>
    <col min="4858" max="4858" width="10.7109375" style="90" customWidth="1"/>
    <col min="4859" max="4866" width="0" style="90" hidden="1" customWidth="1"/>
    <col min="4867" max="5106" width="9.140625" style="90"/>
    <col min="5107" max="5107" width="6.140625" style="90" customWidth="1"/>
    <col min="5108" max="5108" width="63" style="90" customWidth="1"/>
    <col min="5109" max="5109" width="12" style="90" customWidth="1"/>
    <col min="5110" max="5110" width="12.28515625" style="90" customWidth="1"/>
    <col min="5111" max="5111" width="13.140625" style="90" customWidth="1"/>
    <col min="5112" max="5113" width="10.42578125" style="90" customWidth="1"/>
    <col min="5114" max="5114" width="10.7109375" style="90" customWidth="1"/>
    <col min="5115" max="5122" width="0" style="90" hidden="1" customWidth="1"/>
    <col min="5123" max="5362" width="9.140625" style="90"/>
    <col min="5363" max="5363" width="6.140625" style="90" customWidth="1"/>
    <col min="5364" max="5364" width="63" style="90" customWidth="1"/>
    <col min="5365" max="5365" width="12" style="90" customWidth="1"/>
    <col min="5366" max="5366" width="12.28515625" style="90" customWidth="1"/>
    <col min="5367" max="5367" width="13.140625" style="90" customWidth="1"/>
    <col min="5368" max="5369" width="10.42578125" style="90" customWidth="1"/>
    <col min="5370" max="5370" width="10.7109375" style="90" customWidth="1"/>
    <col min="5371" max="5378" width="0" style="90" hidden="1" customWidth="1"/>
    <col min="5379" max="5618" width="9.140625" style="90"/>
    <col min="5619" max="5619" width="6.140625" style="90" customWidth="1"/>
    <col min="5620" max="5620" width="63" style="90" customWidth="1"/>
    <col min="5621" max="5621" width="12" style="90" customWidth="1"/>
    <col min="5622" max="5622" width="12.28515625" style="90" customWidth="1"/>
    <col min="5623" max="5623" width="13.140625" style="90" customWidth="1"/>
    <col min="5624" max="5625" width="10.42578125" style="90" customWidth="1"/>
    <col min="5626" max="5626" width="10.7109375" style="90" customWidth="1"/>
    <col min="5627" max="5634" width="0" style="90" hidden="1" customWidth="1"/>
    <col min="5635" max="5874" width="9.140625" style="90"/>
    <col min="5875" max="5875" width="6.140625" style="90" customWidth="1"/>
    <col min="5876" max="5876" width="63" style="90" customWidth="1"/>
    <col min="5877" max="5877" width="12" style="90" customWidth="1"/>
    <col min="5878" max="5878" width="12.28515625" style="90" customWidth="1"/>
    <col min="5879" max="5879" width="13.140625" style="90" customWidth="1"/>
    <col min="5880" max="5881" width="10.42578125" style="90" customWidth="1"/>
    <col min="5882" max="5882" width="10.7109375" style="90" customWidth="1"/>
    <col min="5883" max="5890" width="0" style="90" hidden="1" customWidth="1"/>
    <col min="5891" max="6130" width="9.140625" style="90"/>
    <col min="6131" max="6131" width="6.140625" style="90" customWidth="1"/>
    <col min="6132" max="6132" width="63" style="90" customWidth="1"/>
    <col min="6133" max="6133" width="12" style="90" customWidth="1"/>
    <col min="6134" max="6134" width="12.28515625" style="90" customWidth="1"/>
    <col min="6135" max="6135" width="13.140625" style="90" customWidth="1"/>
    <col min="6136" max="6137" width="10.42578125" style="90" customWidth="1"/>
    <col min="6138" max="6138" width="10.7109375" style="90" customWidth="1"/>
    <col min="6139" max="6146" width="0" style="90" hidden="1" customWidth="1"/>
    <col min="6147" max="6386" width="9.140625" style="90"/>
    <col min="6387" max="6387" width="6.140625" style="90" customWidth="1"/>
    <col min="6388" max="6388" width="63" style="90" customWidth="1"/>
    <col min="6389" max="6389" width="12" style="90" customWidth="1"/>
    <col min="6390" max="6390" width="12.28515625" style="90" customWidth="1"/>
    <col min="6391" max="6391" width="13.140625" style="90" customWidth="1"/>
    <col min="6392" max="6393" width="10.42578125" style="90" customWidth="1"/>
    <col min="6394" max="6394" width="10.7109375" style="90" customWidth="1"/>
    <col min="6395" max="6402" width="0" style="90" hidden="1" customWidth="1"/>
    <col min="6403" max="6642" width="9.140625" style="90"/>
    <col min="6643" max="6643" width="6.140625" style="90" customWidth="1"/>
    <col min="6644" max="6644" width="63" style="90" customWidth="1"/>
    <col min="6645" max="6645" width="12" style="90" customWidth="1"/>
    <col min="6646" max="6646" width="12.28515625" style="90" customWidth="1"/>
    <col min="6647" max="6647" width="13.140625" style="90" customWidth="1"/>
    <col min="6648" max="6649" width="10.42578125" style="90" customWidth="1"/>
    <col min="6650" max="6650" width="10.7109375" style="90" customWidth="1"/>
    <col min="6651" max="6658" width="0" style="90" hidden="1" customWidth="1"/>
    <col min="6659" max="6898" width="9.140625" style="90"/>
    <col min="6899" max="6899" width="6.140625" style="90" customWidth="1"/>
    <col min="6900" max="6900" width="63" style="90" customWidth="1"/>
    <col min="6901" max="6901" width="12" style="90" customWidth="1"/>
    <col min="6902" max="6902" width="12.28515625" style="90" customWidth="1"/>
    <col min="6903" max="6903" width="13.140625" style="90" customWidth="1"/>
    <col min="6904" max="6905" width="10.42578125" style="90" customWidth="1"/>
    <col min="6906" max="6906" width="10.7109375" style="90" customWidth="1"/>
    <col min="6907" max="6914" width="0" style="90" hidden="1" customWidth="1"/>
    <col min="6915" max="7154" width="9.140625" style="90"/>
    <col min="7155" max="7155" width="6.140625" style="90" customWidth="1"/>
    <col min="7156" max="7156" width="63" style="90" customWidth="1"/>
    <col min="7157" max="7157" width="12" style="90" customWidth="1"/>
    <col min="7158" max="7158" width="12.28515625" style="90" customWidth="1"/>
    <col min="7159" max="7159" width="13.140625" style="90" customWidth="1"/>
    <col min="7160" max="7161" width="10.42578125" style="90" customWidth="1"/>
    <col min="7162" max="7162" width="10.7109375" style="90" customWidth="1"/>
    <col min="7163" max="7170" width="0" style="90" hidden="1" customWidth="1"/>
    <col min="7171" max="7410" width="9.140625" style="90"/>
    <col min="7411" max="7411" width="6.140625" style="90" customWidth="1"/>
    <col min="7412" max="7412" width="63" style="90" customWidth="1"/>
    <col min="7413" max="7413" width="12" style="90" customWidth="1"/>
    <col min="7414" max="7414" width="12.28515625" style="90" customWidth="1"/>
    <col min="7415" max="7415" width="13.140625" style="90" customWidth="1"/>
    <col min="7416" max="7417" width="10.42578125" style="90" customWidth="1"/>
    <col min="7418" max="7418" width="10.7109375" style="90" customWidth="1"/>
    <col min="7419" max="7426" width="0" style="90" hidden="1" customWidth="1"/>
    <col min="7427" max="7666" width="9.140625" style="90"/>
    <col min="7667" max="7667" width="6.140625" style="90" customWidth="1"/>
    <col min="7668" max="7668" width="63" style="90" customWidth="1"/>
    <col min="7669" max="7669" width="12" style="90" customWidth="1"/>
    <col min="7670" max="7670" width="12.28515625" style="90" customWidth="1"/>
    <col min="7671" max="7671" width="13.140625" style="90" customWidth="1"/>
    <col min="7672" max="7673" width="10.42578125" style="90" customWidth="1"/>
    <col min="7674" max="7674" width="10.7109375" style="90" customWidth="1"/>
    <col min="7675" max="7682" width="0" style="90" hidden="1" customWidth="1"/>
    <col min="7683" max="7922" width="9.140625" style="90"/>
    <col min="7923" max="7923" width="6.140625" style="90" customWidth="1"/>
    <col min="7924" max="7924" width="63" style="90" customWidth="1"/>
    <col min="7925" max="7925" width="12" style="90" customWidth="1"/>
    <col min="7926" max="7926" width="12.28515625" style="90" customWidth="1"/>
    <col min="7927" max="7927" width="13.140625" style="90" customWidth="1"/>
    <col min="7928" max="7929" width="10.42578125" style="90" customWidth="1"/>
    <col min="7930" max="7930" width="10.7109375" style="90" customWidth="1"/>
    <col min="7931" max="7938" width="0" style="90" hidden="1" customWidth="1"/>
    <col min="7939" max="8178" width="9.140625" style="90"/>
    <col min="8179" max="8179" width="6.140625" style="90" customWidth="1"/>
    <col min="8180" max="8180" width="63" style="90" customWidth="1"/>
    <col min="8181" max="8181" width="12" style="90" customWidth="1"/>
    <col min="8182" max="8182" width="12.28515625" style="90" customWidth="1"/>
    <col min="8183" max="8183" width="13.140625" style="90" customWidth="1"/>
    <col min="8184" max="8185" width="10.42578125" style="90" customWidth="1"/>
    <col min="8186" max="8186" width="10.7109375" style="90" customWidth="1"/>
    <col min="8187" max="8194" width="0" style="90" hidden="1" customWidth="1"/>
    <col min="8195" max="8434" width="9.140625" style="90"/>
    <col min="8435" max="8435" width="6.140625" style="90" customWidth="1"/>
    <col min="8436" max="8436" width="63" style="90" customWidth="1"/>
    <col min="8437" max="8437" width="12" style="90" customWidth="1"/>
    <col min="8438" max="8438" width="12.28515625" style="90" customWidth="1"/>
    <col min="8439" max="8439" width="13.140625" style="90" customWidth="1"/>
    <col min="8440" max="8441" width="10.42578125" style="90" customWidth="1"/>
    <col min="8442" max="8442" width="10.7109375" style="90" customWidth="1"/>
    <col min="8443" max="8450" width="0" style="90" hidden="1" customWidth="1"/>
    <col min="8451" max="8690" width="9.140625" style="90"/>
    <col min="8691" max="8691" width="6.140625" style="90" customWidth="1"/>
    <col min="8692" max="8692" width="63" style="90" customWidth="1"/>
    <col min="8693" max="8693" width="12" style="90" customWidth="1"/>
    <col min="8694" max="8694" width="12.28515625" style="90" customWidth="1"/>
    <col min="8695" max="8695" width="13.140625" style="90" customWidth="1"/>
    <col min="8696" max="8697" width="10.42578125" style="90" customWidth="1"/>
    <col min="8698" max="8698" width="10.7109375" style="90" customWidth="1"/>
    <col min="8699" max="8706" width="0" style="90" hidden="1" customWidth="1"/>
    <col min="8707" max="8946" width="9.140625" style="90"/>
    <col min="8947" max="8947" width="6.140625" style="90" customWidth="1"/>
    <col min="8948" max="8948" width="63" style="90" customWidth="1"/>
    <col min="8949" max="8949" width="12" style="90" customWidth="1"/>
    <col min="8950" max="8950" width="12.28515625" style="90" customWidth="1"/>
    <col min="8951" max="8951" width="13.140625" style="90" customWidth="1"/>
    <col min="8952" max="8953" width="10.42578125" style="90" customWidth="1"/>
    <col min="8954" max="8954" width="10.7109375" style="90" customWidth="1"/>
    <col min="8955" max="8962" width="0" style="90" hidden="1" customWidth="1"/>
    <col min="8963" max="9202" width="9.140625" style="90"/>
    <col min="9203" max="9203" width="6.140625" style="90" customWidth="1"/>
    <col min="9204" max="9204" width="63" style="90" customWidth="1"/>
    <col min="9205" max="9205" width="12" style="90" customWidth="1"/>
    <col min="9206" max="9206" width="12.28515625" style="90" customWidth="1"/>
    <col min="9207" max="9207" width="13.140625" style="90" customWidth="1"/>
    <col min="9208" max="9209" width="10.42578125" style="90" customWidth="1"/>
    <col min="9210" max="9210" width="10.7109375" style="90" customWidth="1"/>
    <col min="9211" max="9218" width="0" style="90" hidden="1" customWidth="1"/>
    <col min="9219" max="9458" width="9.140625" style="90"/>
    <col min="9459" max="9459" width="6.140625" style="90" customWidth="1"/>
    <col min="9460" max="9460" width="63" style="90" customWidth="1"/>
    <col min="9461" max="9461" width="12" style="90" customWidth="1"/>
    <col min="9462" max="9462" width="12.28515625" style="90" customWidth="1"/>
    <col min="9463" max="9463" width="13.140625" style="90" customWidth="1"/>
    <col min="9464" max="9465" width="10.42578125" style="90" customWidth="1"/>
    <col min="9466" max="9466" width="10.7109375" style="90" customWidth="1"/>
    <col min="9467" max="9474" width="0" style="90" hidden="1" customWidth="1"/>
    <col min="9475" max="9714" width="9.140625" style="90"/>
    <col min="9715" max="9715" width="6.140625" style="90" customWidth="1"/>
    <col min="9716" max="9716" width="63" style="90" customWidth="1"/>
    <col min="9717" max="9717" width="12" style="90" customWidth="1"/>
    <col min="9718" max="9718" width="12.28515625" style="90" customWidth="1"/>
    <col min="9719" max="9719" width="13.140625" style="90" customWidth="1"/>
    <col min="9720" max="9721" width="10.42578125" style="90" customWidth="1"/>
    <col min="9722" max="9722" width="10.7109375" style="90" customWidth="1"/>
    <col min="9723" max="9730" width="0" style="90" hidden="1" customWidth="1"/>
    <col min="9731" max="9970" width="9.140625" style="90"/>
    <col min="9971" max="9971" width="6.140625" style="90" customWidth="1"/>
    <col min="9972" max="9972" width="63" style="90" customWidth="1"/>
    <col min="9973" max="9973" width="12" style="90" customWidth="1"/>
    <col min="9974" max="9974" width="12.28515625" style="90" customWidth="1"/>
    <col min="9975" max="9975" width="13.140625" style="90" customWidth="1"/>
    <col min="9976" max="9977" width="10.42578125" style="90" customWidth="1"/>
    <col min="9978" max="9978" width="10.7109375" style="90" customWidth="1"/>
    <col min="9979" max="9986" width="0" style="90" hidden="1" customWidth="1"/>
    <col min="9987" max="10226" width="9.140625" style="90"/>
    <col min="10227" max="10227" width="6.140625" style="90" customWidth="1"/>
    <col min="10228" max="10228" width="63" style="90" customWidth="1"/>
    <col min="10229" max="10229" width="12" style="90" customWidth="1"/>
    <col min="10230" max="10230" width="12.28515625" style="90" customWidth="1"/>
    <col min="10231" max="10231" width="13.140625" style="90" customWidth="1"/>
    <col min="10232" max="10233" width="10.42578125" style="90" customWidth="1"/>
    <col min="10234" max="10234" width="10.7109375" style="90" customWidth="1"/>
    <col min="10235" max="10242" width="0" style="90" hidden="1" customWidth="1"/>
    <col min="10243" max="10482" width="9.140625" style="90"/>
    <col min="10483" max="10483" width="6.140625" style="90" customWidth="1"/>
    <col min="10484" max="10484" width="63" style="90" customWidth="1"/>
    <col min="10485" max="10485" width="12" style="90" customWidth="1"/>
    <col min="10486" max="10486" width="12.28515625" style="90" customWidth="1"/>
    <col min="10487" max="10487" width="13.140625" style="90" customWidth="1"/>
    <col min="10488" max="10489" width="10.42578125" style="90" customWidth="1"/>
    <col min="10490" max="10490" width="10.7109375" style="90" customWidth="1"/>
    <col min="10491" max="10498" width="0" style="90" hidden="1" customWidth="1"/>
    <col min="10499" max="10738" width="9.140625" style="90"/>
    <col min="10739" max="10739" width="6.140625" style="90" customWidth="1"/>
    <col min="10740" max="10740" width="63" style="90" customWidth="1"/>
    <col min="10741" max="10741" width="12" style="90" customWidth="1"/>
    <col min="10742" max="10742" width="12.28515625" style="90" customWidth="1"/>
    <col min="10743" max="10743" width="13.140625" style="90" customWidth="1"/>
    <col min="10744" max="10745" width="10.42578125" style="90" customWidth="1"/>
    <col min="10746" max="10746" width="10.7109375" style="90" customWidth="1"/>
    <col min="10747" max="10754" width="0" style="90" hidden="1" customWidth="1"/>
    <col min="10755" max="10994" width="9.140625" style="90"/>
    <col min="10995" max="10995" width="6.140625" style="90" customWidth="1"/>
    <col min="10996" max="10996" width="63" style="90" customWidth="1"/>
    <col min="10997" max="10997" width="12" style="90" customWidth="1"/>
    <col min="10998" max="10998" width="12.28515625" style="90" customWidth="1"/>
    <col min="10999" max="10999" width="13.140625" style="90" customWidth="1"/>
    <col min="11000" max="11001" width="10.42578125" style="90" customWidth="1"/>
    <col min="11002" max="11002" width="10.7109375" style="90" customWidth="1"/>
    <col min="11003" max="11010" width="0" style="90" hidden="1" customWidth="1"/>
    <col min="11011" max="11250" width="9.140625" style="90"/>
    <col min="11251" max="11251" width="6.140625" style="90" customWidth="1"/>
    <col min="11252" max="11252" width="63" style="90" customWidth="1"/>
    <col min="11253" max="11253" width="12" style="90" customWidth="1"/>
    <col min="11254" max="11254" width="12.28515625" style="90" customWidth="1"/>
    <col min="11255" max="11255" width="13.140625" style="90" customWidth="1"/>
    <col min="11256" max="11257" width="10.42578125" style="90" customWidth="1"/>
    <col min="11258" max="11258" width="10.7109375" style="90" customWidth="1"/>
    <col min="11259" max="11266" width="0" style="90" hidden="1" customWidth="1"/>
    <col min="11267" max="11506" width="9.140625" style="90"/>
    <col min="11507" max="11507" width="6.140625" style="90" customWidth="1"/>
    <col min="11508" max="11508" width="63" style="90" customWidth="1"/>
    <col min="11509" max="11509" width="12" style="90" customWidth="1"/>
    <col min="11510" max="11510" width="12.28515625" style="90" customWidth="1"/>
    <col min="11511" max="11511" width="13.140625" style="90" customWidth="1"/>
    <col min="11512" max="11513" width="10.42578125" style="90" customWidth="1"/>
    <col min="11514" max="11514" width="10.7109375" style="90" customWidth="1"/>
    <col min="11515" max="11522" width="0" style="90" hidden="1" customWidth="1"/>
    <col min="11523" max="11762" width="9.140625" style="90"/>
    <col min="11763" max="11763" width="6.140625" style="90" customWidth="1"/>
    <col min="11764" max="11764" width="63" style="90" customWidth="1"/>
    <col min="11765" max="11765" width="12" style="90" customWidth="1"/>
    <col min="11766" max="11766" width="12.28515625" style="90" customWidth="1"/>
    <col min="11767" max="11767" width="13.140625" style="90" customWidth="1"/>
    <col min="11768" max="11769" width="10.42578125" style="90" customWidth="1"/>
    <col min="11770" max="11770" width="10.7109375" style="90" customWidth="1"/>
    <col min="11771" max="11778" width="0" style="90" hidden="1" customWidth="1"/>
    <col min="11779" max="12018" width="9.140625" style="90"/>
    <col min="12019" max="12019" width="6.140625" style="90" customWidth="1"/>
    <col min="12020" max="12020" width="63" style="90" customWidth="1"/>
    <col min="12021" max="12021" width="12" style="90" customWidth="1"/>
    <col min="12022" max="12022" width="12.28515625" style="90" customWidth="1"/>
    <col min="12023" max="12023" width="13.140625" style="90" customWidth="1"/>
    <col min="12024" max="12025" width="10.42578125" style="90" customWidth="1"/>
    <col min="12026" max="12026" width="10.7109375" style="90" customWidth="1"/>
    <col min="12027" max="12034" width="0" style="90" hidden="1" customWidth="1"/>
    <col min="12035" max="12274" width="9.140625" style="90"/>
    <col min="12275" max="12275" width="6.140625" style="90" customWidth="1"/>
    <col min="12276" max="12276" width="63" style="90" customWidth="1"/>
    <col min="12277" max="12277" width="12" style="90" customWidth="1"/>
    <col min="12278" max="12278" width="12.28515625" style="90" customWidth="1"/>
    <col min="12279" max="12279" width="13.140625" style="90" customWidth="1"/>
    <col min="12280" max="12281" width="10.42578125" style="90" customWidth="1"/>
    <col min="12282" max="12282" width="10.7109375" style="90" customWidth="1"/>
    <col min="12283" max="12290" width="0" style="90" hidden="1" customWidth="1"/>
    <col min="12291" max="12530" width="9.140625" style="90"/>
    <col min="12531" max="12531" width="6.140625" style="90" customWidth="1"/>
    <col min="12532" max="12532" width="63" style="90" customWidth="1"/>
    <col min="12533" max="12533" width="12" style="90" customWidth="1"/>
    <col min="12534" max="12534" width="12.28515625" style="90" customWidth="1"/>
    <col min="12535" max="12535" width="13.140625" style="90" customWidth="1"/>
    <col min="12536" max="12537" width="10.42578125" style="90" customWidth="1"/>
    <col min="12538" max="12538" width="10.7109375" style="90" customWidth="1"/>
    <col min="12539" max="12546" width="0" style="90" hidden="1" customWidth="1"/>
    <col min="12547" max="12786" width="9.140625" style="90"/>
    <col min="12787" max="12787" width="6.140625" style="90" customWidth="1"/>
    <col min="12788" max="12788" width="63" style="90" customWidth="1"/>
    <col min="12789" max="12789" width="12" style="90" customWidth="1"/>
    <col min="12790" max="12790" width="12.28515625" style="90" customWidth="1"/>
    <col min="12791" max="12791" width="13.140625" style="90" customWidth="1"/>
    <col min="12792" max="12793" width="10.42578125" style="90" customWidth="1"/>
    <col min="12794" max="12794" width="10.7109375" style="90" customWidth="1"/>
    <col min="12795" max="12802" width="0" style="90" hidden="1" customWidth="1"/>
    <col min="12803" max="13042" width="9.140625" style="90"/>
    <col min="13043" max="13043" width="6.140625" style="90" customWidth="1"/>
    <col min="13044" max="13044" width="63" style="90" customWidth="1"/>
    <col min="13045" max="13045" width="12" style="90" customWidth="1"/>
    <col min="13046" max="13046" width="12.28515625" style="90" customWidth="1"/>
    <col min="13047" max="13047" width="13.140625" style="90" customWidth="1"/>
    <col min="13048" max="13049" width="10.42578125" style="90" customWidth="1"/>
    <col min="13050" max="13050" width="10.7109375" style="90" customWidth="1"/>
    <col min="13051" max="13058" width="0" style="90" hidden="1" customWidth="1"/>
    <col min="13059" max="13298" width="9.140625" style="90"/>
    <col min="13299" max="13299" width="6.140625" style="90" customWidth="1"/>
    <col min="13300" max="13300" width="63" style="90" customWidth="1"/>
    <col min="13301" max="13301" width="12" style="90" customWidth="1"/>
    <col min="13302" max="13302" width="12.28515625" style="90" customWidth="1"/>
    <col min="13303" max="13303" width="13.140625" style="90" customWidth="1"/>
    <col min="13304" max="13305" width="10.42578125" style="90" customWidth="1"/>
    <col min="13306" max="13306" width="10.7109375" style="90" customWidth="1"/>
    <col min="13307" max="13314" width="0" style="90" hidden="1" customWidth="1"/>
    <col min="13315" max="13554" width="9.140625" style="90"/>
    <col min="13555" max="13555" width="6.140625" style="90" customWidth="1"/>
    <col min="13556" max="13556" width="63" style="90" customWidth="1"/>
    <col min="13557" max="13557" width="12" style="90" customWidth="1"/>
    <col min="13558" max="13558" width="12.28515625" style="90" customWidth="1"/>
    <col min="13559" max="13559" width="13.140625" style="90" customWidth="1"/>
    <col min="13560" max="13561" width="10.42578125" style="90" customWidth="1"/>
    <col min="13562" max="13562" width="10.7109375" style="90" customWidth="1"/>
    <col min="13563" max="13570" width="0" style="90" hidden="1" customWidth="1"/>
    <col min="13571" max="13810" width="9.140625" style="90"/>
    <col min="13811" max="13811" width="6.140625" style="90" customWidth="1"/>
    <col min="13812" max="13812" width="63" style="90" customWidth="1"/>
    <col min="13813" max="13813" width="12" style="90" customWidth="1"/>
    <col min="13814" max="13814" width="12.28515625" style="90" customWidth="1"/>
    <col min="13815" max="13815" width="13.140625" style="90" customWidth="1"/>
    <col min="13816" max="13817" width="10.42578125" style="90" customWidth="1"/>
    <col min="13818" max="13818" width="10.7109375" style="90" customWidth="1"/>
    <col min="13819" max="13826" width="0" style="90" hidden="1" customWidth="1"/>
    <col min="13827" max="14066" width="9.140625" style="90"/>
    <col min="14067" max="14067" width="6.140625" style="90" customWidth="1"/>
    <col min="14068" max="14068" width="63" style="90" customWidth="1"/>
    <col min="14069" max="14069" width="12" style="90" customWidth="1"/>
    <col min="14070" max="14070" width="12.28515625" style="90" customWidth="1"/>
    <col min="14071" max="14071" width="13.140625" style="90" customWidth="1"/>
    <col min="14072" max="14073" width="10.42578125" style="90" customWidth="1"/>
    <col min="14074" max="14074" width="10.7109375" style="90" customWidth="1"/>
    <col min="14075" max="14082" width="0" style="90" hidden="1" customWidth="1"/>
    <col min="14083" max="14322" width="9.140625" style="90"/>
    <col min="14323" max="14323" width="6.140625" style="90" customWidth="1"/>
    <col min="14324" max="14324" width="63" style="90" customWidth="1"/>
    <col min="14325" max="14325" width="12" style="90" customWidth="1"/>
    <col min="14326" max="14326" width="12.28515625" style="90" customWidth="1"/>
    <col min="14327" max="14327" width="13.140625" style="90" customWidth="1"/>
    <col min="14328" max="14329" width="10.42578125" style="90" customWidth="1"/>
    <col min="14330" max="14330" width="10.7109375" style="90" customWidth="1"/>
    <col min="14331" max="14338" width="0" style="90" hidden="1" customWidth="1"/>
    <col min="14339" max="14578" width="9.140625" style="90"/>
    <col min="14579" max="14579" width="6.140625" style="90" customWidth="1"/>
    <col min="14580" max="14580" width="63" style="90" customWidth="1"/>
    <col min="14581" max="14581" width="12" style="90" customWidth="1"/>
    <col min="14582" max="14582" width="12.28515625" style="90" customWidth="1"/>
    <col min="14583" max="14583" width="13.140625" style="90" customWidth="1"/>
    <col min="14584" max="14585" width="10.42578125" style="90" customWidth="1"/>
    <col min="14586" max="14586" width="10.7109375" style="90" customWidth="1"/>
    <col min="14587" max="14594" width="0" style="90" hidden="1" customWidth="1"/>
    <col min="14595" max="14834" width="9.140625" style="90"/>
    <col min="14835" max="14835" width="6.140625" style="90" customWidth="1"/>
    <col min="14836" max="14836" width="63" style="90" customWidth="1"/>
    <col min="14837" max="14837" width="12" style="90" customWidth="1"/>
    <col min="14838" max="14838" width="12.28515625" style="90" customWidth="1"/>
    <col min="14839" max="14839" width="13.140625" style="90" customWidth="1"/>
    <col min="14840" max="14841" width="10.42578125" style="90" customWidth="1"/>
    <col min="14842" max="14842" width="10.7109375" style="90" customWidth="1"/>
    <col min="14843" max="14850" width="0" style="90" hidden="1" customWidth="1"/>
    <col min="14851" max="15090" width="9.140625" style="90"/>
    <col min="15091" max="15091" width="6.140625" style="90" customWidth="1"/>
    <col min="15092" max="15092" width="63" style="90" customWidth="1"/>
    <col min="15093" max="15093" width="12" style="90" customWidth="1"/>
    <col min="15094" max="15094" width="12.28515625" style="90" customWidth="1"/>
    <col min="15095" max="15095" width="13.140625" style="90" customWidth="1"/>
    <col min="15096" max="15097" width="10.42578125" style="90" customWidth="1"/>
    <col min="15098" max="15098" width="10.7109375" style="90" customWidth="1"/>
    <col min="15099" max="15106" width="0" style="90" hidden="1" customWidth="1"/>
    <col min="15107" max="15346" width="9.140625" style="90"/>
    <col min="15347" max="15347" width="6.140625" style="90" customWidth="1"/>
    <col min="15348" max="15348" width="63" style="90" customWidth="1"/>
    <col min="15349" max="15349" width="12" style="90" customWidth="1"/>
    <col min="15350" max="15350" width="12.28515625" style="90" customWidth="1"/>
    <col min="15351" max="15351" width="13.140625" style="90" customWidth="1"/>
    <col min="15352" max="15353" width="10.42578125" style="90" customWidth="1"/>
    <col min="15354" max="15354" width="10.7109375" style="90" customWidth="1"/>
    <col min="15355" max="15362" width="0" style="90" hidden="1" customWidth="1"/>
    <col min="15363" max="15602" width="9.140625" style="90"/>
    <col min="15603" max="15603" width="6.140625" style="90" customWidth="1"/>
    <col min="15604" max="15604" width="63" style="90" customWidth="1"/>
    <col min="15605" max="15605" width="12" style="90" customWidth="1"/>
    <col min="15606" max="15606" width="12.28515625" style="90" customWidth="1"/>
    <col min="15607" max="15607" width="13.140625" style="90" customWidth="1"/>
    <col min="15608" max="15609" width="10.42578125" style="90" customWidth="1"/>
    <col min="15610" max="15610" width="10.7109375" style="90" customWidth="1"/>
    <col min="15611" max="15618" width="0" style="90" hidden="1" customWidth="1"/>
    <col min="15619" max="15858" width="9.140625" style="90"/>
    <col min="15859" max="15859" width="6.140625" style="90" customWidth="1"/>
    <col min="15860" max="15860" width="63" style="90" customWidth="1"/>
    <col min="15861" max="15861" width="12" style="90" customWidth="1"/>
    <col min="15862" max="15862" width="12.28515625" style="90" customWidth="1"/>
    <col min="15863" max="15863" width="13.140625" style="90" customWidth="1"/>
    <col min="15864" max="15865" width="10.42578125" style="90" customWidth="1"/>
    <col min="15866" max="15866" width="10.7109375" style="90" customWidth="1"/>
    <col min="15867" max="15874" width="0" style="90" hidden="1" customWidth="1"/>
    <col min="15875" max="16114" width="9.140625" style="90"/>
    <col min="16115" max="16115" width="6.140625" style="90" customWidth="1"/>
    <col min="16116" max="16116" width="63" style="90" customWidth="1"/>
    <col min="16117" max="16117" width="12" style="90" customWidth="1"/>
    <col min="16118" max="16118" width="12.28515625" style="90" customWidth="1"/>
    <col min="16119" max="16119" width="13.140625" style="90" customWidth="1"/>
    <col min="16120" max="16121" width="10.42578125" style="90" customWidth="1"/>
    <col min="16122" max="16122" width="10.7109375" style="90" customWidth="1"/>
    <col min="16123" max="16130" width="0" style="90" hidden="1" customWidth="1"/>
    <col min="16131" max="16384" width="9.140625" style="90"/>
  </cols>
  <sheetData>
    <row r="1" spans="1:4" ht="16.5" x14ac:dyDescent="0.2">
      <c r="B1" s="89"/>
      <c r="C1" s="89"/>
      <c r="D1" s="89"/>
    </row>
    <row r="2" spans="1:4" s="91" customFormat="1" ht="51" customHeight="1" x14ac:dyDescent="0.25">
      <c r="A2" s="211" t="s">
        <v>1215</v>
      </c>
      <c r="B2" s="211"/>
      <c r="C2" s="211"/>
      <c r="D2" s="211"/>
    </row>
    <row r="4" spans="1:4" ht="15" customHeight="1" x14ac:dyDescent="0.2">
      <c r="A4" s="212" t="s">
        <v>214</v>
      </c>
      <c r="B4" s="215" t="s">
        <v>32</v>
      </c>
      <c r="C4" s="216"/>
      <c r="D4" s="92" t="s">
        <v>215</v>
      </c>
    </row>
    <row r="5" spans="1:4" ht="18.75" customHeight="1" x14ac:dyDescent="0.2">
      <c r="A5" s="213"/>
      <c r="B5" s="217"/>
      <c r="C5" s="218"/>
      <c r="D5" s="92">
        <v>2023</v>
      </c>
    </row>
    <row r="6" spans="1:4" x14ac:dyDescent="0.2">
      <c r="A6" s="214"/>
      <c r="B6" s="219"/>
      <c r="C6" s="220"/>
      <c r="D6" s="92" t="s">
        <v>216</v>
      </c>
    </row>
    <row r="7" spans="1:4" s="88" customFormat="1" x14ac:dyDescent="0.2">
      <c r="A7" s="93" t="s">
        <v>209</v>
      </c>
      <c r="B7" s="221">
        <v>1</v>
      </c>
      <c r="C7" s="222"/>
      <c r="D7" s="93">
        <v>2</v>
      </c>
    </row>
    <row r="8" spans="1:4" s="96" customFormat="1" ht="51" customHeight="1" x14ac:dyDescent="0.2">
      <c r="A8" s="94">
        <v>1</v>
      </c>
      <c r="B8" s="205" t="s">
        <v>217</v>
      </c>
      <c r="C8" s="206"/>
      <c r="D8" s="95">
        <f>'Форма 3.1.'!CA11</f>
        <v>2482</v>
      </c>
    </row>
    <row r="9" spans="1:4" s="96" customFormat="1" ht="66.75" customHeight="1" x14ac:dyDescent="0.2">
      <c r="A9" s="94">
        <v>2</v>
      </c>
      <c r="B9" s="205" t="s">
        <v>218</v>
      </c>
      <c r="C9" s="206"/>
      <c r="D9" s="94">
        <f>'Форма 3.1.'!CA12</f>
        <v>0</v>
      </c>
    </row>
    <row r="10" spans="1:4" ht="25.5" customHeight="1" x14ac:dyDescent="0.2">
      <c r="A10" s="93">
        <v>3</v>
      </c>
      <c r="B10" s="207" t="s">
        <v>219</v>
      </c>
      <c r="C10" s="208"/>
      <c r="D10" s="97">
        <f>D8/MAX(1,D8-D9)</f>
        <v>1</v>
      </c>
    </row>
    <row r="11" spans="1:4" s="96" customFormat="1" ht="38.25" customHeight="1" x14ac:dyDescent="0.2">
      <c r="A11" s="94">
        <v>4</v>
      </c>
      <c r="B11" s="205" t="s">
        <v>220</v>
      </c>
      <c r="C11" s="206"/>
      <c r="D11" s="95">
        <f>'Форма 3.2.'!CA11</f>
        <v>2415</v>
      </c>
    </row>
    <row r="12" spans="1:4" s="96" customFormat="1" ht="54" customHeight="1" x14ac:dyDescent="0.2">
      <c r="A12" s="94">
        <v>5</v>
      </c>
      <c r="B12" s="205" t="s">
        <v>221</v>
      </c>
      <c r="C12" s="206"/>
      <c r="D12" s="94">
        <f>'Форма 3.2.'!CA12</f>
        <v>0</v>
      </c>
    </row>
    <row r="13" spans="1:4" ht="25.5" customHeight="1" x14ac:dyDescent="0.2">
      <c r="A13" s="93">
        <v>6</v>
      </c>
      <c r="B13" s="207" t="s">
        <v>222</v>
      </c>
      <c r="C13" s="208"/>
      <c r="D13" s="97">
        <f>D11/MAX(1,D11-D12)</f>
        <v>1</v>
      </c>
    </row>
    <row r="14" spans="1:4" s="99" customFormat="1" ht="30.75" customHeight="1" x14ac:dyDescent="0.2">
      <c r="A14" s="98">
        <v>7</v>
      </c>
      <c r="B14" s="209" t="s">
        <v>223</v>
      </c>
      <c r="C14" s="210"/>
      <c r="D14" s="107">
        <f>0.5*D10+0.5*D13</f>
        <v>1</v>
      </c>
    </row>
    <row r="15" spans="1:4" ht="31.5" customHeight="1" x14ac:dyDescent="0.2"/>
    <row r="17" spans="1:4" ht="15.75" x14ac:dyDescent="0.25">
      <c r="A17" s="203" t="str">
        <f>Содержание!B21</f>
        <v>Первый заместитель генерального директора - главный инженер</v>
      </c>
      <c r="B17" s="203"/>
      <c r="C17" s="104"/>
      <c r="D17" s="100" t="str">
        <f>Содержание!F21</f>
        <v>Ломакин Д.В.</v>
      </c>
    </row>
    <row r="18" spans="1:4" s="106" customFormat="1" ht="18" customHeight="1" x14ac:dyDescent="0.2">
      <c r="A18" s="204" t="s">
        <v>10</v>
      </c>
      <c r="B18" s="204"/>
      <c r="C18" s="105" t="s">
        <v>224</v>
      </c>
      <c r="D18" s="105" t="s">
        <v>196</v>
      </c>
    </row>
    <row r="19" spans="1:4" s="101" customFormat="1" ht="15.75" x14ac:dyDescent="0.25">
      <c r="A19" s="100"/>
      <c r="B19" s="100"/>
      <c r="C19" s="100"/>
      <c r="D19" s="100"/>
    </row>
    <row r="20" spans="1:4" s="101" customFormat="1" ht="15.75" x14ac:dyDescent="0.25">
      <c r="A20" s="100"/>
      <c r="B20" s="102"/>
      <c r="C20" s="102"/>
      <c r="D20" s="100"/>
    </row>
    <row r="39" spans="2:3" x14ac:dyDescent="0.2">
      <c r="B39" s="103"/>
      <c r="C39" s="103"/>
    </row>
    <row r="40" spans="2:3" x14ac:dyDescent="0.2">
      <c r="B40" s="103"/>
      <c r="C40" s="103"/>
    </row>
  </sheetData>
  <mergeCells count="13">
    <mergeCell ref="A2:D2"/>
    <mergeCell ref="A4:A6"/>
    <mergeCell ref="B4:C6"/>
    <mergeCell ref="B7:C7"/>
    <mergeCell ref="B8:C8"/>
    <mergeCell ref="A17:B17"/>
    <mergeCell ref="A18:B18"/>
    <mergeCell ref="B9:C9"/>
    <mergeCell ref="B10:C10"/>
    <mergeCell ref="B11:C11"/>
    <mergeCell ref="B12:C12"/>
    <mergeCell ref="B13:C13"/>
    <mergeCell ref="B14:C14"/>
  </mergeCells>
  <hyperlinks>
    <hyperlink ref="A1" location="Инструкция!A98" display="Инструкция"/>
  </hyperlink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2"/>
  <sheetViews>
    <sheetView view="pageBreakPreview" zoomScale="85" zoomScaleNormal="100" zoomScaleSheetLayoutView="85" workbookViewId="0">
      <selection activeCell="BX23" sqref="BX23:CZ23"/>
    </sheetView>
  </sheetViews>
  <sheetFormatPr defaultColWidth="0.85546875" defaultRowHeight="15" x14ac:dyDescent="0.25"/>
  <cols>
    <col min="1" max="7" width="0.85546875" style="5"/>
    <col min="8" max="8" width="34.42578125" style="5" customWidth="1"/>
    <col min="9" max="104" width="0.85546875" style="5"/>
    <col min="105" max="172" width="20.85546875" style="5" customWidth="1"/>
    <col min="173" max="16384" width="0.85546875" style="5"/>
  </cols>
  <sheetData>
    <row r="1" spans="1:104" s="1" customFormat="1" ht="15.75" x14ac:dyDescent="0.25">
      <c r="CZ1" s="2"/>
    </row>
    <row r="2" spans="1:104" s="1" customFormat="1" ht="6" customHeight="1" x14ac:dyDescent="0.25">
      <c r="CZ2" s="2"/>
    </row>
    <row r="3" spans="1:104" s="3" customFormat="1" ht="12" x14ac:dyDescent="0.2">
      <c r="CZ3" s="4"/>
    </row>
    <row r="4" spans="1:104" s="1" customFormat="1" ht="15.75" x14ac:dyDescent="0.25"/>
    <row r="5" spans="1:104" s="1" customFormat="1" ht="31.5" customHeight="1" x14ac:dyDescent="0.25">
      <c r="A5" s="180" t="s">
        <v>41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</row>
    <row r="6" spans="1:104" s="1" customFormat="1" ht="15.75" x14ac:dyDescent="0.25">
      <c r="F6" s="181" t="str">
        <f>Содержание!D6</f>
        <v>ООО "Энергонефть Томск"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</row>
    <row r="7" spans="1:104" s="1" customFormat="1" ht="15.75" x14ac:dyDescent="0.25">
      <c r="F7" s="197" t="s">
        <v>31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</row>
    <row r="9" spans="1:104" s="8" customFormat="1" ht="31.5" customHeight="1" x14ac:dyDescent="0.25">
      <c r="A9" s="243" t="s">
        <v>32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5"/>
      <c r="AT9" s="243" t="s">
        <v>42</v>
      </c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5"/>
      <c r="BX9" s="243" t="s">
        <v>43</v>
      </c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5"/>
    </row>
    <row r="10" spans="1:104" s="39" customFormat="1" ht="47.25" customHeight="1" x14ac:dyDescent="0.25">
      <c r="A10" s="38"/>
      <c r="B10" s="230" t="s">
        <v>44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8"/>
      <c r="AT10" s="239" t="s">
        <v>5</v>
      </c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6"/>
      <c r="BX10" s="240">
        <f>'Форма 8.1.'!I521/'Форма 1.3.'!C13</f>
        <v>0.5961467038052064</v>
      </c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2"/>
    </row>
    <row r="11" spans="1:104" s="39" customFormat="1" ht="33.75" customHeight="1" x14ac:dyDescent="0.25">
      <c r="A11" s="40"/>
      <c r="B11" s="230" t="s">
        <v>45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8"/>
      <c r="AT11" s="239" t="s">
        <v>46</v>
      </c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6"/>
      <c r="BX11" s="240" t="s">
        <v>128</v>
      </c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2"/>
    </row>
    <row r="12" spans="1:104" s="39" customFormat="1" ht="47.25" customHeight="1" x14ac:dyDescent="0.25">
      <c r="A12" s="40"/>
      <c r="B12" s="230" t="s">
        <v>47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8"/>
      <c r="AT12" s="239" t="s">
        <v>6</v>
      </c>
      <c r="AU12" s="225"/>
      <c r="AV12" s="225"/>
      <c r="AW12" s="225"/>
      <c r="AX12" s="225"/>
      <c r="AY12" s="225"/>
      <c r="AZ12" s="225"/>
      <c r="BA12" s="225"/>
      <c r="BB12" s="225"/>
      <c r="BC12" s="225"/>
      <c r="BD12" s="225"/>
      <c r="BE12" s="225"/>
      <c r="BF12" s="225"/>
      <c r="BG12" s="225"/>
      <c r="BH12" s="225"/>
      <c r="BI12" s="225"/>
      <c r="BJ12" s="225"/>
      <c r="BK12" s="225"/>
      <c r="BL12" s="225"/>
      <c r="BM12" s="225"/>
      <c r="BN12" s="225"/>
      <c r="BO12" s="225"/>
      <c r="BP12" s="225"/>
      <c r="BQ12" s="225"/>
      <c r="BR12" s="225"/>
      <c r="BS12" s="225"/>
      <c r="BT12" s="225"/>
      <c r="BU12" s="225"/>
      <c r="BV12" s="225"/>
      <c r="BW12" s="226"/>
      <c r="BX12" s="233">
        <f>'Форма 1.3.'!C14</f>
        <v>2.4753946146939432E-2</v>
      </c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5"/>
    </row>
    <row r="13" spans="1:104" s="39" customFormat="1" ht="47.25" customHeight="1" x14ac:dyDescent="0.25">
      <c r="A13" s="40"/>
      <c r="B13" s="230" t="s">
        <v>48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8"/>
      <c r="AT13" s="239" t="s">
        <v>8</v>
      </c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6"/>
      <c r="BX13" s="233">
        <f>'Форма 1.3.'!C15</f>
        <v>2.1727019498607242E-2</v>
      </c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5"/>
    </row>
    <row r="14" spans="1:104" s="39" customFormat="1" ht="47.25" customHeight="1" x14ac:dyDescent="0.25">
      <c r="A14" s="40"/>
      <c r="B14" s="230" t="s">
        <v>49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8"/>
      <c r="AT14" s="239" t="s">
        <v>50</v>
      </c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225"/>
      <c r="BT14" s="225"/>
      <c r="BU14" s="225"/>
      <c r="BV14" s="225"/>
      <c r="BW14" s="226"/>
      <c r="BX14" s="227">
        <f>'Расчет Птпр'!D14</f>
        <v>1</v>
      </c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9"/>
    </row>
    <row r="15" spans="1:104" s="39" customFormat="1" ht="61.5" customHeight="1" x14ac:dyDescent="0.25">
      <c r="A15" s="40"/>
      <c r="B15" s="230" t="s">
        <v>51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8"/>
      <c r="AT15" s="239" t="s">
        <v>52</v>
      </c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5"/>
      <c r="BW15" s="226"/>
      <c r="BX15" s="240" t="s">
        <v>128</v>
      </c>
      <c r="BY15" s="241">
        <f>0.1*'[35]Форма 2.1'!CA45+0.7*'[35]Форма 2.2'!CA35+0.2*'[35]Форма 2.3'!CA44</f>
        <v>0</v>
      </c>
      <c r="BZ15" s="241">
        <f>0.1*'[35]Форма 2.1'!CB45+0.7*'[35]Форма 2.2'!CB35+0.2*'[35]Форма 2.3'!CB44</f>
        <v>0</v>
      </c>
      <c r="CA15" s="241">
        <f>0.1*'[35]Форма 2.1'!CC45+0.7*'[35]Форма 2.2'!CC35+0.2*'[35]Форма 2.3'!CC44</f>
        <v>0</v>
      </c>
      <c r="CB15" s="241">
        <f>0.1*'[35]Форма 2.1'!CD45+0.7*'[35]Форма 2.2'!CD35+0.2*'[35]Форма 2.3'!CD44</f>
        <v>0</v>
      </c>
      <c r="CC15" s="241">
        <f>0.1*'[35]Форма 2.1'!CE45+0.7*'[35]Форма 2.2'!CE35+0.2*'[35]Форма 2.3'!CE44</f>
        <v>0</v>
      </c>
      <c r="CD15" s="241">
        <f>0.1*'[35]Форма 2.1'!CF45+0.7*'[35]Форма 2.2'!CF35+0.2*'[35]Форма 2.3'!CF44</f>
        <v>0</v>
      </c>
      <c r="CE15" s="241">
        <f>0.1*'[35]Форма 2.1'!CG45+0.7*'[35]Форма 2.2'!CG35+0.2*'[35]Форма 2.3'!CG44</f>
        <v>0</v>
      </c>
      <c r="CF15" s="241">
        <f>0.1*'[35]Форма 2.1'!CH45+0.7*'[35]Форма 2.2'!CH35+0.2*'[35]Форма 2.3'!CH44</f>
        <v>0</v>
      </c>
      <c r="CG15" s="241">
        <f>0.1*'[35]Форма 2.1'!CI45+0.7*'[35]Форма 2.2'!CI35+0.2*'[35]Форма 2.3'!CI44</f>
        <v>0</v>
      </c>
      <c r="CH15" s="241">
        <f>0.1*'[35]Форма 2.1'!CJ45+0.7*'[35]Форма 2.2'!CJ35+0.2*'[35]Форма 2.3'!CJ44</f>
        <v>0</v>
      </c>
      <c r="CI15" s="241">
        <f>0.1*'[35]Форма 2.1'!CK45+0.7*'[35]Форма 2.2'!CK35+0.2*'[35]Форма 2.3'!CK44</f>
        <v>0</v>
      </c>
      <c r="CJ15" s="241">
        <f>0.1*'[35]Форма 2.1'!CL45+0.7*'[35]Форма 2.2'!CL35+0.2*'[35]Форма 2.3'!CL44</f>
        <v>0</v>
      </c>
      <c r="CK15" s="241">
        <f>0.1*'[35]Форма 2.1'!CM45+0.7*'[35]Форма 2.2'!CM35+0.2*'[35]Форма 2.3'!CM44</f>
        <v>0</v>
      </c>
      <c r="CL15" s="241">
        <f>0.1*'[35]Форма 2.1'!CN45+0.7*'[35]Форма 2.2'!CN35+0.2*'[35]Форма 2.3'!CN44</f>
        <v>0</v>
      </c>
      <c r="CM15" s="241">
        <f>0.1*'[35]Форма 2.1'!CO45+0.7*'[35]Форма 2.2'!CO35+0.2*'[35]Форма 2.3'!CO44</f>
        <v>0</v>
      </c>
      <c r="CN15" s="241">
        <f>0.1*'[35]Форма 2.1'!CP45+0.7*'[35]Форма 2.2'!CP35+0.2*'[35]Форма 2.3'!CP44</f>
        <v>0</v>
      </c>
      <c r="CO15" s="241">
        <f>0.1*'[35]Форма 2.1'!CQ45+0.7*'[35]Форма 2.2'!CQ35+0.2*'[35]Форма 2.3'!CQ44</f>
        <v>0</v>
      </c>
      <c r="CP15" s="241">
        <f>0.1*'[35]Форма 2.1'!CR45+0.7*'[35]Форма 2.2'!CR35+0.2*'[35]Форма 2.3'!CR44</f>
        <v>0</v>
      </c>
      <c r="CQ15" s="241">
        <f>0.1*'[35]Форма 2.1'!CS45+0.7*'[35]Форма 2.2'!CS35+0.2*'[35]Форма 2.3'!CS44</f>
        <v>0</v>
      </c>
      <c r="CR15" s="241">
        <f>0.1*'[35]Форма 2.1'!CT45+0.7*'[35]Форма 2.2'!CT35+0.2*'[35]Форма 2.3'!CT44</f>
        <v>0</v>
      </c>
      <c r="CS15" s="241">
        <f>0.1*'[35]Форма 2.1'!CU45+0.7*'[35]Форма 2.2'!CU35+0.2*'[35]Форма 2.3'!CU44</f>
        <v>0</v>
      </c>
      <c r="CT15" s="241">
        <f>0.1*'[35]Форма 2.1'!CV45+0.7*'[35]Форма 2.2'!CV35+0.2*'[35]Форма 2.3'!CV44</f>
        <v>0</v>
      </c>
      <c r="CU15" s="241">
        <f>0.1*'[35]Форма 2.1'!CW45+0.7*'[35]Форма 2.2'!CW35+0.2*'[35]Форма 2.3'!CW44</f>
        <v>0</v>
      </c>
      <c r="CV15" s="241">
        <f>0.1*'[35]Форма 2.1'!CX45+0.7*'[35]Форма 2.2'!CX35+0.2*'[35]Форма 2.3'!CX44</f>
        <v>0</v>
      </c>
      <c r="CW15" s="241">
        <f>0.1*'[35]Форма 2.1'!CY45+0.7*'[35]Форма 2.2'!CY35+0.2*'[35]Форма 2.3'!CY44</f>
        <v>0</v>
      </c>
      <c r="CX15" s="241">
        <f>0.1*'[35]Форма 2.1'!CZ45+0.7*'[35]Форма 2.2'!CZ35+0.2*'[35]Форма 2.3'!CZ44</f>
        <v>0</v>
      </c>
      <c r="CY15" s="241">
        <f>0.1*'[35]Форма 2.1'!DA45+0.7*'[35]Форма 2.2'!DA35+0.2*'[35]Форма 2.3'!DA44</f>
        <v>0</v>
      </c>
      <c r="CZ15" s="242">
        <f>0.1*'[35]Форма 2.1'!DB45+0.7*'[35]Форма 2.2'!DB35+0.2*'[35]Форма 2.3'!DB44</f>
        <v>0</v>
      </c>
    </row>
    <row r="16" spans="1:104" s="39" customFormat="1" ht="31.7" customHeight="1" x14ac:dyDescent="0.25">
      <c r="A16" s="40"/>
      <c r="B16" s="236" t="s">
        <v>53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7"/>
      <c r="AT16" s="224" t="s">
        <v>54</v>
      </c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2"/>
      <c r="BX16" s="227" t="s">
        <v>128</v>
      </c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9"/>
    </row>
    <row r="17" spans="1:104" s="39" customFormat="1" ht="31.7" customHeight="1" x14ac:dyDescent="0.25">
      <c r="A17" s="40"/>
      <c r="B17" s="236" t="s">
        <v>55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7"/>
      <c r="AT17" s="224" t="s">
        <v>54</v>
      </c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2"/>
      <c r="BX17" s="227">
        <f>'Форма 1.7'!E10</f>
        <v>1</v>
      </c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9"/>
    </row>
    <row r="18" spans="1:104" s="39" customFormat="1" ht="31.7" customHeight="1" x14ac:dyDescent="0.25">
      <c r="A18" s="40"/>
      <c r="B18" s="236" t="s">
        <v>56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7"/>
      <c r="AT18" s="224" t="s">
        <v>54</v>
      </c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2"/>
      <c r="BX18" s="227" t="s">
        <v>128</v>
      </c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9"/>
    </row>
    <row r="19" spans="1:104" s="39" customFormat="1" ht="31.7" customHeight="1" x14ac:dyDescent="0.25">
      <c r="A19" s="40"/>
      <c r="B19" s="236" t="s">
        <v>57</v>
      </c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7"/>
      <c r="AT19" s="224" t="s">
        <v>54</v>
      </c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2"/>
      <c r="BX19" s="227" t="s">
        <v>128</v>
      </c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9"/>
    </row>
    <row r="20" spans="1:104" s="39" customFormat="1" ht="36.75" customHeight="1" x14ac:dyDescent="0.25">
      <c r="A20" s="40"/>
      <c r="B20" s="230" t="s">
        <v>58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41"/>
      <c r="AT20" s="224" t="s">
        <v>59</v>
      </c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2"/>
      <c r="BX20" s="233">
        <f>'Форма 1.7'!I8</f>
        <v>5.3150000000000003E-2</v>
      </c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5"/>
    </row>
    <row r="21" spans="1:104" s="39" customFormat="1" ht="36.75" customHeight="1" x14ac:dyDescent="0.25">
      <c r="A21" s="40"/>
      <c r="B21" s="230" t="s">
        <v>60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T21" s="224" t="s">
        <v>59</v>
      </c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2"/>
      <c r="BX21" s="233">
        <f>'Форма 1.7'!I9</f>
        <v>2.06E-2</v>
      </c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5"/>
    </row>
    <row r="22" spans="1:104" s="39" customFormat="1" ht="33.75" customHeight="1" x14ac:dyDescent="0.25">
      <c r="A22" s="40"/>
      <c r="B22" s="223" t="s">
        <v>61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42"/>
      <c r="AT22" s="224" t="s">
        <v>62</v>
      </c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6"/>
      <c r="BX22" s="227" t="s">
        <v>128</v>
      </c>
      <c r="BY22" s="228"/>
      <c r="BZ22" s="228"/>
      <c r="CA22" s="228"/>
      <c r="CB22" s="228"/>
      <c r="CC22" s="228"/>
      <c r="CD22" s="228"/>
      <c r="CE22" s="228"/>
      <c r="CF22" s="228"/>
      <c r="CG22" s="228"/>
      <c r="CH22" s="228"/>
      <c r="CI22" s="228"/>
      <c r="CJ22" s="228"/>
      <c r="CK22" s="228"/>
      <c r="CL22" s="228"/>
      <c r="CM22" s="228"/>
      <c r="CN22" s="228"/>
      <c r="CO22" s="228"/>
      <c r="CP22" s="228"/>
      <c r="CQ22" s="228"/>
      <c r="CR22" s="228"/>
      <c r="CS22" s="228"/>
      <c r="CT22" s="228"/>
      <c r="CU22" s="228"/>
      <c r="CV22" s="228"/>
      <c r="CW22" s="228"/>
      <c r="CX22" s="228"/>
      <c r="CY22" s="228"/>
      <c r="CZ22" s="229"/>
    </row>
    <row r="23" spans="1:104" s="39" customFormat="1" ht="33.75" customHeight="1" x14ac:dyDescent="0.25">
      <c r="A23" s="40"/>
      <c r="B23" s="223" t="s">
        <v>63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42"/>
      <c r="AT23" s="224" t="s">
        <v>62</v>
      </c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5"/>
      <c r="BH23" s="225"/>
      <c r="BI23" s="225"/>
      <c r="BJ23" s="225"/>
      <c r="BK23" s="225"/>
      <c r="BL23" s="225"/>
      <c r="BM23" s="225"/>
      <c r="BN23" s="225"/>
      <c r="BO23" s="225"/>
      <c r="BP23" s="225"/>
      <c r="BQ23" s="225"/>
      <c r="BR23" s="225"/>
      <c r="BS23" s="225"/>
      <c r="BT23" s="225"/>
      <c r="BU23" s="225"/>
      <c r="BV23" s="225"/>
      <c r="BW23" s="226"/>
      <c r="BX23" s="227">
        <v>1</v>
      </c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9"/>
    </row>
    <row r="24" spans="1:104" s="39" customFormat="1" ht="33.75" customHeight="1" x14ac:dyDescent="0.25">
      <c r="A24" s="40"/>
      <c r="B24" s="223" t="s">
        <v>64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42"/>
      <c r="AT24" s="224" t="s">
        <v>62</v>
      </c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6"/>
      <c r="BX24" s="227">
        <v>0</v>
      </c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  <c r="CO24" s="228"/>
      <c r="CP24" s="228"/>
      <c r="CQ24" s="228"/>
      <c r="CR24" s="228"/>
      <c r="CS24" s="228"/>
      <c r="CT24" s="228"/>
      <c r="CU24" s="228"/>
      <c r="CV24" s="228"/>
      <c r="CW24" s="228"/>
      <c r="CX24" s="228"/>
      <c r="CY24" s="228"/>
      <c r="CZ24" s="229"/>
    </row>
    <row r="25" spans="1:104" s="39" customFormat="1" ht="76.5" customHeight="1" x14ac:dyDescent="0.25">
      <c r="A25" s="40"/>
      <c r="B25" s="223" t="s">
        <v>65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42"/>
      <c r="AT25" s="224" t="s">
        <v>62</v>
      </c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6"/>
      <c r="BX25" s="227" t="s">
        <v>128</v>
      </c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9"/>
    </row>
    <row r="26" spans="1:104" s="39" customFormat="1" ht="47.25" customHeight="1" x14ac:dyDescent="0.25">
      <c r="A26" s="40"/>
      <c r="B26" s="223" t="s">
        <v>66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42"/>
      <c r="AT26" s="224" t="s">
        <v>62</v>
      </c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6"/>
      <c r="BX26" s="227">
        <v>0</v>
      </c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9"/>
    </row>
    <row r="27" spans="1:104" s="39" customFormat="1" ht="47.25" customHeight="1" x14ac:dyDescent="0.25">
      <c r="A27" s="40"/>
      <c r="B27" s="223" t="s">
        <v>67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42"/>
      <c r="AT27" s="224" t="s">
        <v>62</v>
      </c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25"/>
      <c r="BW27" s="226"/>
      <c r="BX27" s="227" t="s">
        <v>128</v>
      </c>
      <c r="BY27" s="228"/>
      <c r="BZ27" s="228"/>
      <c r="CA27" s="228"/>
      <c r="CB27" s="228"/>
      <c r="CC27" s="228"/>
      <c r="CD27" s="228"/>
      <c r="CE27" s="228"/>
      <c r="CF27" s="228"/>
      <c r="CG27" s="228"/>
      <c r="CH27" s="228"/>
      <c r="CI27" s="228"/>
      <c r="CJ27" s="228"/>
      <c r="CK27" s="228"/>
      <c r="CL27" s="228"/>
      <c r="CM27" s="228"/>
      <c r="CN27" s="228"/>
      <c r="CO27" s="228"/>
      <c r="CP27" s="228"/>
      <c r="CQ27" s="228"/>
      <c r="CR27" s="228"/>
      <c r="CS27" s="228"/>
      <c r="CT27" s="228"/>
      <c r="CU27" s="228"/>
      <c r="CV27" s="228"/>
      <c r="CW27" s="228"/>
      <c r="CX27" s="228"/>
      <c r="CY27" s="228"/>
      <c r="CZ27" s="229"/>
    </row>
    <row r="28" spans="1:104" s="39" customFormat="1" ht="47.25" customHeight="1" x14ac:dyDescent="0.25">
      <c r="A28" s="40"/>
      <c r="B28" s="223" t="s">
        <v>68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42"/>
      <c r="AT28" s="224" t="s">
        <v>62</v>
      </c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225"/>
      <c r="BS28" s="225"/>
      <c r="BT28" s="225"/>
      <c r="BU28" s="225"/>
      <c r="BV28" s="225"/>
      <c r="BW28" s="226"/>
      <c r="BX28" s="227">
        <v>0</v>
      </c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228"/>
      <c r="CU28" s="228"/>
      <c r="CV28" s="228"/>
      <c r="CW28" s="228"/>
      <c r="CX28" s="228"/>
      <c r="CY28" s="228"/>
      <c r="CZ28" s="229"/>
    </row>
    <row r="30" spans="1:104" s="1" customFormat="1" ht="53.25" customHeight="1" x14ac:dyDescent="0.25">
      <c r="A30" s="180" t="str">
        <f>Содержание!B21</f>
        <v>Первый заместитель генерального директора - главный инженер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201" t="str">
        <f>Содержание!F21</f>
        <v>Ломакин Д.В.</v>
      </c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</row>
    <row r="31" spans="1:104" s="9" customFormat="1" ht="13.5" customHeight="1" x14ac:dyDescent="0.25">
      <c r="A31" s="197" t="s">
        <v>10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 t="s">
        <v>11</v>
      </c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 t="s">
        <v>12</v>
      </c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</row>
    <row r="32" spans="1:104" ht="3" customHeight="1" x14ac:dyDescent="0.25"/>
  </sheetData>
  <mergeCells count="69">
    <mergeCell ref="A5:CZ5"/>
    <mergeCell ref="F6:CU6"/>
    <mergeCell ref="F7:CU7"/>
    <mergeCell ref="A9:AS9"/>
    <mergeCell ref="AT9:BW9"/>
    <mergeCell ref="BX9:CZ9"/>
    <mergeCell ref="B10:AS10"/>
    <mergeCell ref="AT10:BW10"/>
    <mergeCell ref="BX10:CZ10"/>
    <mergeCell ref="B11:AS11"/>
    <mergeCell ref="AT11:BW11"/>
    <mergeCell ref="BX11:CZ11"/>
    <mergeCell ref="B12:AS12"/>
    <mergeCell ref="AT12:BW12"/>
    <mergeCell ref="BX12:CZ12"/>
    <mergeCell ref="B13:AS13"/>
    <mergeCell ref="AT13:BW13"/>
    <mergeCell ref="BX13:CZ13"/>
    <mergeCell ref="B14:AS14"/>
    <mergeCell ref="AT14:BW14"/>
    <mergeCell ref="BX14:CZ14"/>
    <mergeCell ref="B15:AS15"/>
    <mergeCell ref="AT15:BW15"/>
    <mergeCell ref="BX15:CZ15"/>
    <mergeCell ref="B16:AS16"/>
    <mergeCell ref="AT16:BW16"/>
    <mergeCell ref="BX16:CZ16"/>
    <mergeCell ref="B17:AS17"/>
    <mergeCell ref="AT17:BW17"/>
    <mergeCell ref="BX17:CZ17"/>
    <mergeCell ref="B18:AS18"/>
    <mergeCell ref="AT18:BW18"/>
    <mergeCell ref="BX18:CZ18"/>
    <mergeCell ref="B19:AS19"/>
    <mergeCell ref="AT19:BW19"/>
    <mergeCell ref="BX19:CZ19"/>
    <mergeCell ref="B20:AR20"/>
    <mergeCell ref="AT20:BW20"/>
    <mergeCell ref="BX20:CZ20"/>
    <mergeCell ref="B21:AR21"/>
    <mergeCell ref="AT21:BW21"/>
    <mergeCell ref="BX21:CZ21"/>
    <mergeCell ref="B22:AR22"/>
    <mergeCell ref="AT22:BW22"/>
    <mergeCell ref="BX22:CZ22"/>
    <mergeCell ref="B23:AR23"/>
    <mergeCell ref="AT23:BW23"/>
    <mergeCell ref="BX23:CZ23"/>
    <mergeCell ref="B24:AR24"/>
    <mergeCell ref="AT24:BW24"/>
    <mergeCell ref="BX24:CZ24"/>
    <mergeCell ref="B25:AR25"/>
    <mergeCell ref="AT25:BW25"/>
    <mergeCell ref="BX25:CZ25"/>
    <mergeCell ref="B26:AR26"/>
    <mergeCell ref="AT26:BW26"/>
    <mergeCell ref="BX26:CZ26"/>
    <mergeCell ref="B27:AR27"/>
    <mergeCell ref="AT27:BW27"/>
    <mergeCell ref="BX27:CZ27"/>
    <mergeCell ref="A31:AK31"/>
    <mergeCell ref="AL31:BV31"/>
    <mergeCell ref="BW31:CZ31"/>
    <mergeCell ref="B28:AR28"/>
    <mergeCell ref="AT28:BW28"/>
    <mergeCell ref="BX28:CZ28"/>
    <mergeCell ref="A30:AK30"/>
    <mergeCell ref="AL30:BV30"/>
    <mergeCell ref="BW30:CZ30"/>
  </mergeCells>
  <pageMargins left="0.78740157480314965" right="0.59055118110236227" top="0.59055118110236227" bottom="0.39370078740157483" header="0.19685039370078741" footer="0.19685039370078741"/>
  <pageSetup paperSize="9" scale="71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zoomScaleSheetLayoutView="100" workbookViewId="0">
      <selection activeCell="E15" sqref="E15"/>
    </sheetView>
  </sheetViews>
  <sheetFormatPr defaultColWidth="0.85546875" defaultRowHeight="15" x14ac:dyDescent="0.25"/>
  <cols>
    <col min="1" max="1" width="77.28515625" style="5" customWidth="1"/>
    <col min="2" max="2" width="16.7109375" style="71" customWidth="1"/>
    <col min="3" max="3" width="16.28515625" style="71" customWidth="1"/>
    <col min="4" max="14" width="10" style="5" customWidth="1"/>
    <col min="15" max="16384" width="0.85546875" style="5"/>
  </cols>
  <sheetData>
    <row r="1" spans="1:3" s="1" customFormat="1" ht="15.75" x14ac:dyDescent="0.25">
      <c r="B1" s="73"/>
      <c r="C1" s="73"/>
    </row>
    <row r="2" spans="1:3" s="3" customFormat="1" ht="12" x14ac:dyDescent="0.2">
      <c r="B2" s="70"/>
      <c r="C2" s="70"/>
    </row>
    <row r="3" spans="1:3" s="1" customFormat="1" ht="15.75" x14ac:dyDescent="0.25">
      <c r="B3" s="73"/>
      <c r="C3" s="73"/>
    </row>
    <row r="4" spans="1:3" s="1" customFormat="1" ht="36" customHeight="1" x14ac:dyDescent="0.25">
      <c r="A4" s="33"/>
      <c r="B4" s="74"/>
      <c r="C4" s="74"/>
    </row>
    <row r="5" spans="1:3" s="1" customFormat="1" ht="20.25" customHeight="1" x14ac:dyDescent="0.25">
      <c r="A5" s="247" t="s">
        <v>225</v>
      </c>
      <c r="B5" s="247"/>
      <c r="C5" s="247"/>
    </row>
    <row r="6" spans="1:3" s="1" customFormat="1" ht="15.75" x14ac:dyDescent="0.25">
      <c r="A6" s="196" t="str">
        <f>Содержание!D6</f>
        <v>ООО "Энергонефть Томск"</v>
      </c>
      <c r="B6" s="196"/>
      <c r="C6" s="196"/>
    </row>
    <row r="7" spans="1:3" s="1" customFormat="1" ht="15.75" x14ac:dyDescent="0.25">
      <c r="A7" s="246" t="s">
        <v>31</v>
      </c>
      <c r="B7" s="246"/>
      <c r="C7" s="246"/>
    </row>
    <row r="8" spans="1:3" s="1" customFormat="1" ht="39.75" customHeight="1" x14ac:dyDescent="0.25">
      <c r="A8" s="33"/>
      <c r="B8" s="74"/>
      <c r="C8" s="74"/>
    </row>
    <row r="9" spans="1:3" s="39" customFormat="1" ht="46.5" customHeight="1" x14ac:dyDescent="0.25">
      <c r="A9" s="72" t="s">
        <v>32</v>
      </c>
      <c r="B9" s="72" t="s">
        <v>69</v>
      </c>
      <c r="C9" s="72" t="s">
        <v>43</v>
      </c>
    </row>
    <row r="10" spans="1:3" s="39" customFormat="1" ht="24" customHeight="1" x14ac:dyDescent="0.25">
      <c r="A10" s="109" t="s">
        <v>70</v>
      </c>
      <c r="B10" s="79" t="s">
        <v>71</v>
      </c>
      <c r="C10" s="72" t="s">
        <v>128</v>
      </c>
    </row>
    <row r="11" spans="1:3" s="39" customFormat="1" ht="24" customHeight="1" x14ac:dyDescent="0.25">
      <c r="A11" s="109" t="s">
        <v>72</v>
      </c>
      <c r="B11" s="79" t="s">
        <v>73</v>
      </c>
      <c r="C11" s="50">
        <v>1</v>
      </c>
    </row>
    <row r="12" spans="1:3" s="39" customFormat="1" ht="24" customHeight="1" x14ac:dyDescent="0.25">
      <c r="A12" s="109" t="s">
        <v>74</v>
      </c>
      <c r="B12" s="79" t="s">
        <v>73</v>
      </c>
      <c r="C12" s="50">
        <f>'Форма 4.1.'!BX24</f>
        <v>0</v>
      </c>
    </row>
    <row r="13" spans="1:3" s="39" customFormat="1" ht="24" customHeight="1" x14ac:dyDescent="0.25">
      <c r="A13" s="109" t="s">
        <v>75</v>
      </c>
      <c r="B13" s="79" t="s">
        <v>73</v>
      </c>
      <c r="C13" s="72" t="s">
        <v>128</v>
      </c>
    </row>
    <row r="14" spans="1:3" s="39" customFormat="1" ht="24" customHeight="1" x14ac:dyDescent="0.25">
      <c r="A14" s="109" t="s">
        <v>76</v>
      </c>
      <c r="B14" s="79" t="s">
        <v>73</v>
      </c>
      <c r="C14" s="50">
        <f>'Форма 4.1.'!BX26</f>
        <v>0</v>
      </c>
    </row>
    <row r="15" spans="1:3" s="39" customFormat="1" ht="24" customHeight="1" x14ac:dyDescent="0.25">
      <c r="A15" s="109" t="s">
        <v>77</v>
      </c>
      <c r="B15" s="79" t="s">
        <v>73</v>
      </c>
      <c r="C15" s="50" t="s">
        <v>128</v>
      </c>
    </row>
    <row r="16" spans="1:3" s="39" customFormat="1" ht="24" customHeight="1" x14ac:dyDescent="0.25">
      <c r="A16" s="109" t="s">
        <v>78</v>
      </c>
      <c r="B16" s="79" t="s">
        <v>73</v>
      </c>
      <c r="C16" s="50">
        <f>'Форма 4.1.'!BX28</f>
        <v>0</v>
      </c>
    </row>
    <row r="17" spans="1:3" s="39" customFormat="1" ht="24" customHeight="1" x14ac:dyDescent="0.25">
      <c r="A17" s="109" t="s">
        <v>79</v>
      </c>
      <c r="B17" s="79" t="s">
        <v>73</v>
      </c>
      <c r="C17" s="50">
        <f>0.3*C11+0.3*C12+0.3*C14+0.1*C16</f>
        <v>0.3</v>
      </c>
    </row>
    <row r="19" spans="1:3" s="1" customFormat="1" ht="48.75" customHeight="1" x14ac:dyDescent="0.25">
      <c r="A19" s="69" t="str">
        <f>Содержание!B21</f>
        <v>Первый заместитель генерального директора - главный инженер</v>
      </c>
      <c r="B19" s="68"/>
      <c r="C19" s="2" t="str">
        <f>Содержание!F21</f>
        <v>Ломакин Д.В.</v>
      </c>
    </row>
    <row r="20" spans="1:3" s="9" customFormat="1" ht="13.5" customHeight="1" x14ac:dyDescent="0.25">
      <c r="A20" s="67"/>
      <c r="B20" s="197"/>
      <c r="C20" s="197"/>
    </row>
    <row r="21" spans="1:3" ht="3" customHeight="1" x14ac:dyDescent="0.25"/>
  </sheetData>
  <mergeCells count="4">
    <mergeCell ref="B20:C20"/>
    <mergeCell ref="A7:C7"/>
    <mergeCell ref="A5:C5"/>
    <mergeCell ref="A6:C6"/>
  </mergeCells>
  <pageMargins left="0.78740157480314965" right="0.59055118110236227" top="0.59055118110236227" bottom="0.39370078740157483" header="0.19685039370078741" footer="0.19685039370078741"/>
  <pageSetup paperSize="9" scale="7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Содержание</vt:lpstr>
      <vt:lpstr>Форма 1.3.</vt:lpstr>
      <vt:lpstr>Форма 1.7</vt:lpstr>
      <vt:lpstr>Форма 1.9.</vt:lpstr>
      <vt:lpstr>Форма 3.2.</vt:lpstr>
      <vt:lpstr>Форма 3.1.</vt:lpstr>
      <vt:lpstr>Расчет Птпр</vt:lpstr>
      <vt:lpstr>Форма 4.1.</vt:lpstr>
      <vt:lpstr>Форма 4.2.</vt:lpstr>
      <vt:lpstr>Форма 8.1.</vt:lpstr>
      <vt:lpstr>Форма 8.3.</vt:lpstr>
      <vt:lpstr>'Форма 8.1.'!_ftn1</vt:lpstr>
      <vt:lpstr>'Форма 8.1.'!_ftnref1</vt:lpstr>
      <vt:lpstr>'Форма 8.1.'!_Toc472327096</vt:lpstr>
      <vt:lpstr>'Форма 4.1.'!Заголовки_для_печати</vt:lpstr>
      <vt:lpstr>'Форма 8.3.'!Заголовки_для_печати</vt:lpstr>
      <vt:lpstr>'Расчет Птпр'!Область_печати</vt:lpstr>
      <vt:lpstr>'Форма 1.3.'!Область_печати</vt:lpstr>
      <vt:lpstr>'Форма 1.7'!Область_печати</vt:lpstr>
      <vt:lpstr>'Форма 1.9.'!Область_печати</vt:lpstr>
      <vt:lpstr>'Форма 3.1.'!Область_печати</vt:lpstr>
      <vt:lpstr>'Форма 3.2.'!Область_печати</vt:lpstr>
      <vt:lpstr>'Форма 4.1.'!Область_печати</vt:lpstr>
      <vt:lpstr>'Форма 4.2.'!Область_печати</vt:lpstr>
      <vt:lpstr>'Форма 8.1.'!Область_печати</vt:lpstr>
      <vt:lpstr>'Форма 8.3.'!Область_печати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2024-03-27T07:24:59Z</dcterms:modified>
</cp:coreProperties>
</file>