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energoneft-t.ru\files\ПТУ\СППТН\раскрытие информации(на сайт Лисовский, Гатилова)\2024\2 кв\"/>
    </mc:Choice>
  </mc:AlternateContent>
  <bookViews>
    <workbookView xWindow="0" yWindow="0" windowWidth="16380" windowHeight="8190" activeTab="1"/>
  </bookViews>
  <sheets>
    <sheet name="Приложение №1" sheetId="1" r:id="rId1"/>
    <sheet name="Приложение №2" sheetId="2" r:id="rId2"/>
  </sheets>
  <externalReferences>
    <externalReference r:id="rId3"/>
    <externalReference r:id="rId4"/>
    <externalReference r:id="rId5"/>
  </externalReferences>
  <definedNames>
    <definedName name="god">#REF!</definedName>
    <definedName name="_xlnm.Print_Area" localSheetId="1">'Приложение №2'!$A$1:$F$42</definedName>
  </definedNames>
  <calcPr calcId="152511" iterate="1"/>
</workbook>
</file>

<file path=xl/calcChain.xml><?xml version="1.0" encoding="utf-8"?>
<calcChain xmlns="http://schemas.openxmlformats.org/spreadsheetml/2006/main">
  <c r="E19" i="1" l="1"/>
  <c r="E18" i="1"/>
  <c r="I14" i="1"/>
  <c r="H14" i="1"/>
  <c r="G14" i="1"/>
  <c r="F14" i="1"/>
  <c r="E14" i="1"/>
  <c r="E10" i="1"/>
  <c r="E21" i="2"/>
  <c r="E19" i="2"/>
  <c r="E15" i="2"/>
  <c r="E14" i="2"/>
  <c r="E12" i="2"/>
  <c r="E10" i="2"/>
  <c r="I10" i="1" l="1"/>
  <c r="F10" i="1" l="1"/>
  <c r="F18" i="1" s="1"/>
  <c r="F19" i="1" s="1"/>
  <c r="G10" i="1"/>
  <c r="H10" i="1"/>
  <c r="E20" i="2"/>
  <c r="E13" i="2" l="1"/>
  <c r="E16" i="2" l="1"/>
  <c r="E11" i="2"/>
  <c r="F11" i="1" l="1"/>
  <c r="G11" i="1"/>
  <c r="H11" i="1"/>
  <c r="I11" i="1"/>
  <c r="E11" i="1"/>
  <c r="H14" i="2" l="1"/>
  <c r="G18" i="1"/>
  <c r="G19" i="1" s="1"/>
  <c r="H18" i="1"/>
  <c r="H19" i="1" s="1"/>
  <c r="I18" i="1"/>
  <c r="I19" i="1" s="1"/>
  <c r="J14" i="1"/>
  <c r="A29" i="1"/>
  <c r="A3" i="1"/>
  <c r="A5" i="2"/>
  <c r="J18" i="1" l="1"/>
  <c r="J19" i="1" s="1"/>
  <c r="H16" i="2" l="1"/>
  <c r="H18" i="2" s="1"/>
  <c r="E17" i="2"/>
  <c r="E18" i="2" s="1"/>
</calcChain>
</file>

<file path=xl/sharedStrings.xml><?xml version="1.0" encoding="utf-8"?>
<sst xmlns="http://schemas.openxmlformats.org/spreadsheetml/2006/main" count="146" uniqueCount="79">
  <si>
    <t>Приложение 1</t>
  </si>
  <si>
    <r>
      <t xml:space="preserve">Организация </t>
    </r>
    <r>
      <rPr>
        <u/>
        <sz val="11"/>
        <rFont val="Arial Cyr"/>
        <family val="2"/>
        <charset val="204"/>
      </rPr>
      <t>ООО «Энергонефть Томск»</t>
    </r>
  </si>
  <si>
    <r>
      <t xml:space="preserve">Вид топлива </t>
    </r>
    <r>
      <rPr>
        <u/>
        <sz val="11"/>
        <rFont val="Arial Cyr"/>
        <family val="2"/>
        <charset val="204"/>
      </rPr>
      <t>попутный газ</t>
    </r>
  </si>
  <si>
    <r>
      <t xml:space="preserve">Наименование  источника теплоснабжения </t>
    </r>
    <r>
      <rPr>
        <sz val="8"/>
        <rFont val="Arial Cyr"/>
        <family val="2"/>
        <charset val="204"/>
      </rPr>
      <t>(Заполняется по каждой группе котельных, по которой установлен тариф на тепловую энергию</t>
    </r>
    <r>
      <rPr>
        <sz val="11"/>
        <rFont val="Arial Cyr"/>
        <family val="2"/>
        <charset val="204"/>
      </rPr>
      <t>)</t>
    </r>
  </si>
  <si>
    <t>Котельная Западно-Полуденного м/р</t>
  </si>
  <si>
    <t>Котельная п.Вах</t>
  </si>
  <si>
    <t>Котельная Северного м/р</t>
  </si>
  <si>
    <t>Котельная Северо-Вахского м/р</t>
  </si>
  <si>
    <t>Котельная ЦПС п.Вах</t>
  </si>
  <si>
    <t xml:space="preserve">Топливо, транспортируемое по сетям, магистралям (трубопроводам) </t>
  </si>
  <si>
    <r>
      <t xml:space="preserve">Цена топлива </t>
    </r>
    <r>
      <rPr>
        <b/>
        <sz val="9"/>
        <color indexed="10"/>
        <rFont val="Tahoma"/>
        <family val="2"/>
        <charset val="204"/>
      </rPr>
      <t>без учёта транспортировки</t>
    </r>
    <r>
      <rPr>
        <sz val="9"/>
        <rFont val="Tahoma"/>
        <family val="2"/>
        <charset val="204"/>
      </rPr>
      <t xml:space="preserve"> (руб./тыс.м</t>
    </r>
    <r>
      <rPr>
        <vertAlign val="superscript"/>
        <sz val="9"/>
        <rFont val="Tahoma"/>
        <family val="2"/>
        <charset val="204"/>
      </rPr>
      <t>3</t>
    </r>
    <r>
      <rPr>
        <sz val="9"/>
        <rFont val="Tahoma"/>
        <family val="2"/>
        <charset val="204"/>
      </rPr>
      <t>)</t>
    </r>
  </si>
  <si>
    <t>без НДС</t>
  </si>
  <si>
    <t>1.1.1.1</t>
  </si>
  <si>
    <t>с НДС</t>
  </si>
  <si>
    <t>1.1.1.2</t>
  </si>
  <si>
    <r>
      <t xml:space="preserve">Цена топлива </t>
    </r>
    <r>
      <rPr>
        <b/>
        <sz val="9"/>
        <color indexed="10"/>
        <rFont val="Tahoma"/>
        <family val="2"/>
        <charset val="204"/>
      </rPr>
      <t>с учётом транспортировки</t>
    </r>
    <r>
      <rPr>
        <sz val="9"/>
        <rFont val="Tahoma"/>
        <family val="2"/>
        <charset val="204"/>
      </rPr>
      <t xml:space="preserve"> (руб./тыс.м</t>
    </r>
    <r>
      <rPr>
        <vertAlign val="superscript"/>
        <sz val="9"/>
        <rFont val="Tahoma"/>
        <family val="2"/>
        <charset val="204"/>
      </rPr>
      <t>3</t>
    </r>
    <r>
      <rPr>
        <sz val="9"/>
        <rFont val="Tahoma"/>
        <family val="2"/>
        <charset val="204"/>
      </rPr>
      <t>)</t>
    </r>
  </si>
  <si>
    <t>1.1.2.1</t>
  </si>
  <si>
    <t>1.1.2.2</t>
  </si>
  <si>
    <r>
      <t>Объём натурального топлива, всего (тыс.м</t>
    </r>
    <r>
      <rPr>
        <vertAlign val="superscript"/>
        <sz val="9"/>
        <rFont val="Tahoma"/>
        <family val="2"/>
        <charset val="204"/>
      </rPr>
      <t>3</t>
    </r>
    <r>
      <rPr>
        <sz val="11"/>
        <rFont val="Arial Cyr"/>
        <family val="2"/>
        <charset val="204"/>
      </rPr>
      <t>)</t>
    </r>
  </si>
  <si>
    <t>1.2.1.</t>
  </si>
  <si>
    <r>
      <t>Средний тариф транзитной транспортировки (руб./тыс.м</t>
    </r>
    <r>
      <rPr>
        <vertAlign val="superscript"/>
        <sz val="9"/>
        <rFont val="Tahoma"/>
        <family val="2"/>
        <charset val="204"/>
      </rPr>
      <t>3</t>
    </r>
    <r>
      <rPr>
        <sz val="9"/>
        <rFont val="Tahoma"/>
        <family val="2"/>
        <charset val="204"/>
      </rPr>
      <t>)</t>
    </r>
  </si>
  <si>
    <t>1.3.1</t>
  </si>
  <si>
    <t>1.3.2</t>
  </si>
  <si>
    <r>
      <t>Объём топлива, транспортируемого в транзитном потоке (тыс.м</t>
    </r>
    <r>
      <rPr>
        <vertAlign val="superscript"/>
        <sz val="9"/>
        <rFont val="Tahoma"/>
        <family val="2"/>
        <charset val="204"/>
      </rPr>
      <t>3</t>
    </r>
    <r>
      <rPr>
        <sz val="9"/>
        <rFont val="Tahoma"/>
        <family val="2"/>
        <charset val="204"/>
      </rPr>
      <t>)</t>
    </r>
  </si>
  <si>
    <t>1.4.1</t>
  </si>
  <si>
    <r>
      <t xml:space="preserve">Затраты на топливо </t>
    </r>
    <r>
      <rPr>
        <b/>
        <sz val="9"/>
        <color indexed="10"/>
        <rFont val="Tahoma"/>
        <family val="2"/>
        <charset val="204"/>
      </rPr>
      <t>с учётом транспортировки</t>
    </r>
    <r>
      <rPr>
        <sz val="11"/>
        <rFont val="Arial Cyr"/>
        <family val="2"/>
        <charset val="204"/>
      </rPr>
      <t xml:space="preserve"> (тыс.руб.)</t>
    </r>
  </si>
  <si>
    <t>1.5.1</t>
  </si>
  <si>
    <t>1.5.2</t>
  </si>
  <si>
    <r>
      <t>Фактическая низшая теплота сгорания топлива,  ккал/ м3</t>
    </r>
    <r>
      <rPr>
        <b/>
        <sz val="11"/>
        <rFont val="Arial Cyr"/>
        <family val="2"/>
        <charset val="204"/>
      </rPr>
      <t xml:space="preserve"> *</t>
    </r>
  </si>
  <si>
    <t>1.6.</t>
  </si>
  <si>
    <r>
      <t>Комментарии</t>
    </r>
    <r>
      <rPr>
        <b/>
        <sz val="11"/>
        <rFont val="Arial Cyr"/>
        <family val="2"/>
        <charset val="204"/>
      </rPr>
      <t>**</t>
    </r>
  </si>
  <si>
    <t>** В разделе «комментарии» в обязательном порядке  даются пояснения по незаполненным строкам и т.д.</t>
  </si>
  <si>
    <t>Приложение 2</t>
  </si>
  <si>
    <r>
      <t xml:space="preserve">Вид топлива </t>
    </r>
    <r>
      <rPr>
        <u/>
        <sz val="11"/>
        <rFont val="Arial Cyr"/>
        <family val="2"/>
        <charset val="204"/>
      </rPr>
      <t>нефть</t>
    </r>
  </si>
  <si>
    <t>Котельная Окуневская база</t>
  </si>
  <si>
    <t>Топливо, транспортируемое по дорогам (авто, ж/д), а также прочие виды транспортировки</t>
  </si>
  <si>
    <r>
      <t xml:space="preserve">Цена топлива </t>
    </r>
    <r>
      <rPr>
        <b/>
        <sz val="10"/>
        <color indexed="10"/>
        <rFont val="Tahoma"/>
        <family val="2"/>
        <charset val="204"/>
      </rPr>
      <t>без учёта транспортировки</t>
    </r>
    <r>
      <rPr>
        <sz val="10"/>
        <rFont val="Tahoma"/>
        <family val="2"/>
        <charset val="204"/>
      </rPr>
      <t xml:space="preserve"> (руб./т</t>
    </r>
    <r>
      <rPr>
        <vertAlign val="superscript"/>
        <sz val="10"/>
        <rFont val="Tahoma"/>
        <family val="2"/>
        <charset val="204"/>
      </rPr>
      <t>.</t>
    </r>
    <r>
      <rPr>
        <sz val="10"/>
        <rFont val="Tahoma"/>
        <family val="2"/>
        <charset val="204"/>
      </rPr>
      <t>)</t>
    </r>
  </si>
  <si>
    <t>Объём натурального топлива, всего (т.)</t>
  </si>
  <si>
    <t>1.2.</t>
  </si>
  <si>
    <r>
      <t xml:space="preserve">Затраты на топливо </t>
    </r>
    <r>
      <rPr>
        <b/>
        <sz val="10"/>
        <color indexed="10"/>
        <rFont val="Tahoma"/>
        <family val="2"/>
        <charset val="204"/>
      </rPr>
      <t>с учетом транспортировки</t>
    </r>
    <r>
      <rPr>
        <sz val="10"/>
        <rFont val="Arial Cyr"/>
        <family val="2"/>
        <charset val="204"/>
      </rPr>
      <t xml:space="preserve"> (тыс.руб.)</t>
    </r>
  </si>
  <si>
    <t>1.2.3.1</t>
  </si>
  <si>
    <t>1.2.3.2</t>
  </si>
  <si>
    <t>Тариф на  автотранспортировку топлива (руб./т.)</t>
  </si>
  <si>
    <t>1.3.1.1.</t>
  </si>
  <si>
    <t>1.3.1.2.</t>
  </si>
  <si>
    <r>
      <t xml:space="preserve">Затраты на транспортировку топлива автоперевозками, </t>
    </r>
    <r>
      <rPr>
        <sz val="10"/>
        <rFont val="Arial Cyr"/>
        <family val="2"/>
        <charset val="204"/>
      </rPr>
      <t>всего</t>
    </r>
    <r>
      <rPr>
        <sz val="10"/>
        <rFont val="Tahoma"/>
        <family val="2"/>
        <charset val="204"/>
      </rPr>
      <t xml:space="preserve"> (тыс.руб.)</t>
    </r>
  </si>
  <si>
    <t>1.3.2.1.</t>
  </si>
  <si>
    <t>1.3.2.2.</t>
  </si>
  <si>
    <t>1.3.3.</t>
  </si>
  <si>
    <t>Тариф на ж/д транспортировку топлива (руб./т.)</t>
  </si>
  <si>
    <t>1.4.1.1.</t>
  </si>
  <si>
    <t>1.4.1.2.</t>
  </si>
  <si>
    <r>
      <t xml:space="preserve">Затраты на транспортировку топлива ж/д перевозками, </t>
    </r>
    <r>
      <rPr>
        <sz val="10"/>
        <rFont val="Arial Cyr"/>
        <family val="2"/>
        <charset val="204"/>
      </rPr>
      <t>всего</t>
    </r>
    <r>
      <rPr>
        <sz val="10"/>
        <rFont val="Tahoma"/>
        <family val="2"/>
        <charset val="204"/>
      </rPr>
      <t xml:space="preserve"> (тыс.руб.)</t>
    </r>
  </si>
  <si>
    <t>1.4.2.1.</t>
  </si>
  <si>
    <t>1.4.2.2.</t>
  </si>
  <si>
    <t>Объём топлива, транспортированного ж/д перевозками (т.)</t>
  </si>
  <si>
    <t>1.4.3.</t>
  </si>
  <si>
    <t>Тариф на транспортировку топлива иными видами транспортировки(руб./т.)</t>
  </si>
  <si>
    <t>1.5.1.1.</t>
  </si>
  <si>
    <t>1.5.1.2.</t>
  </si>
  <si>
    <t>Затраты на транспортировку топлива иными видами перевозок(тыс.руб.)</t>
  </si>
  <si>
    <t>1.5.2.1.</t>
  </si>
  <si>
    <t>1.5.2.2.</t>
  </si>
  <si>
    <t>Объём топлива, транспортированного иными видами транспортировки</t>
  </si>
  <si>
    <t>1.5.3.</t>
  </si>
  <si>
    <r>
      <t>Фактическая низшая теплота сгорания топлива,  ккал/кг</t>
    </r>
    <r>
      <rPr>
        <b/>
        <sz val="10"/>
        <rFont val="Arial Cyr"/>
        <family val="2"/>
        <charset val="204"/>
      </rPr>
      <t xml:space="preserve"> *</t>
    </r>
  </si>
  <si>
    <t>Комментарии*</t>
  </si>
  <si>
    <t>-</t>
  </si>
  <si>
    <t>Район Нижневартовский район, ХМАО</t>
  </si>
  <si>
    <t>Организация ООО «Энергонефть Томск»</t>
  </si>
  <si>
    <t>стоимость без транспорта</t>
  </si>
  <si>
    <t>Затраты на транспортировку топлива</t>
  </si>
  <si>
    <t>Тариф на автотрансп.</t>
  </si>
  <si>
    <r>
      <t xml:space="preserve">Руководитель </t>
    </r>
    <r>
      <rPr>
        <u/>
        <sz val="12"/>
        <rFont val="Times New Roman Cyr"/>
        <charset val="204"/>
      </rPr>
      <t xml:space="preserve">Генеральный директор Мажурин В.А. </t>
    </r>
    <r>
      <rPr>
        <sz val="12"/>
        <rFont val="Times New Roman Cyr"/>
        <family val="1"/>
        <charset val="204"/>
      </rPr>
      <t>/_____________/</t>
    </r>
  </si>
  <si>
    <t>Объём топлива, транспортированного автоперевозками (т)</t>
  </si>
  <si>
    <r>
      <t xml:space="preserve">Цена топлива </t>
    </r>
    <r>
      <rPr>
        <b/>
        <sz val="10"/>
        <color indexed="10"/>
        <rFont val="Tahoma"/>
        <family val="2"/>
        <charset val="204"/>
      </rPr>
      <t>с учётом транспортировки</t>
    </r>
    <r>
      <rPr>
        <sz val="10"/>
        <rFont val="Tahoma"/>
        <family val="2"/>
        <charset val="204"/>
      </rPr>
      <t xml:space="preserve"> (руб./т</t>
    </r>
    <r>
      <rPr>
        <sz val="10"/>
        <rFont val="Tahoma"/>
        <family val="2"/>
        <charset val="204"/>
      </rPr>
      <t>)</t>
    </r>
  </si>
  <si>
    <r>
      <t>Исполнитель Н</t>
    </r>
    <r>
      <rPr>
        <u/>
        <sz val="12"/>
        <rFont val="Times New Roman Cyr"/>
        <charset val="204"/>
      </rPr>
      <t>ачальник ПТУ Лыткин В.Н.</t>
    </r>
    <r>
      <rPr>
        <sz val="12"/>
        <rFont val="Times New Roman Cyr"/>
        <family val="1"/>
        <charset val="204"/>
      </rPr>
      <t xml:space="preserve"> /________________/ Тел. (38259) 6-60-05</t>
    </r>
  </si>
  <si>
    <t>Информация о фактически сложившихся ценах и объёмах потребления топлива по итогам 2 квартала 2024 года</t>
  </si>
  <si>
    <r>
      <t>* Данные заполняются по итогам 2 квартала 2024 года и должны быть подтверждены первичными документами за 2024 год (</t>
    </r>
    <r>
      <rPr>
        <u/>
        <sz val="11"/>
        <color indexed="8"/>
        <rFont val="Times New Roman"/>
        <family val="1"/>
        <charset val="204"/>
      </rPr>
      <t>прикладываются к ответу на запрос</t>
    </r>
    <r>
      <rPr>
        <sz val="11"/>
        <color indexed="8"/>
        <rFont val="Times New Roman"/>
        <family val="1"/>
        <charset val="204"/>
      </rPr>
      <t>): акты поданного-принятого топлива к договору поставки, паспорт на партию купленного топлива, сертификат / удостоверение о качестве топлива и т.д. В случае не представления подтверждающих документов, низшая теплота сгорания будет принята на уровне нормативных значений:  газ - 7900 Ккал/м3; каменный уголь - 5000 Ккал/кг; мазут/нефть - 9500 Ккалл/кг; дизельное топливо - 10200 Ккал/кг; дрова - 1860 Ккал/м3; электроэнергия - 860 Ккал/Квт.ч.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</si>
</sst>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_-;\-* #,##0_-;_-* \-_-;_-@_-"/>
    <numFmt numFmtId="165" formatCode="_-* #,##0.00_-;\-* #,##0.00_-;_-* \-??_-;_-@_-"/>
    <numFmt numFmtId="166" formatCode="\$#,##0_);[Red]&quot;($&quot;#,##0\)"/>
    <numFmt numFmtId="167" formatCode="_-\Ј* #,##0.00_-;&quot;-Ј&quot;* #,##0.00_-;_-\Ј* \-??_-;_-@_-"/>
    <numFmt numFmtId="168" formatCode="General_)"/>
    <numFmt numFmtId="169" formatCode="_-* #,##0_р_._-;\-* #,##0_р_._-;_-* \-_р_._-;_-@_-"/>
    <numFmt numFmtId="170" formatCode="_-* #,##0.00_р_._-;\-* #,##0.00_р_._-;_-* \-??_р_._-;_-@_-"/>
    <numFmt numFmtId="171" formatCode="#,##0.00_р_."/>
  </numFmts>
  <fonts count="37">
    <font>
      <sz val="11"/>
      <name val="Arial Cyr"/>
      <family val="2"/>
      <charset val="204"/>
    </font>
    <font>
      <sz val="8"/>
      <name val="Arial"/>
      <family val="2"/>
      <charset val="204"/>
    </font>
    <font>
      <sz val="8"/>
      <name val="Optima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2"/>
      <name val="Arial Cyr"/>
      <family val="2"/>
      <charset val="204"/>
    </font>
    <font>
      <sz val="11"/>
      <color indexed="8"/>
      <name val="Calibri"/>
      <family val="2"/>
      <charset val="204"/>
    </font>
    <font>
      <sz val="10"/>
      <name val="Times New Roman CYR"/>
      <family val="1"/>
      <charset val="204"/>
    </font>
    <font>
      <sz val="11"/>
      <name val="Times New Roman Cyr"/>
      <family val="1"/>
      <charset val="204"/>
    </font>
    <font>
      <b/>
      <sz val="12"/>
      <name val="Arial Cyr"/>
      <family val="2"/>
      <charset val="204"/>
    </font>
    <font>
      <u/>
      <sz val="11"/>
      <name val="Arial Cyr"/>
      <family val="2"/>
      <charset val="204"/>
    </font>
    <font>
      <sz val="8"/>
      <name val="Arial Cyr"/>
      <family val="2"/>
      <charset val="204"/>
    </font>
    <font>
      <sz val="11"/>
      <name val="Times New Roman"/>
      <family val="1"/>
      <charset val="204"/>
    </font>
    <font>
      <b/>
      <sz val="10"/>
      <name val="Tahoma"/>
      <family val="2"/>
      <charset val="204"/>
    </font>
    <font>
      <b/>
      <sz val="9"/>
      <color indexed="10"/>
      <name val="Tahoma"/>
      <family val="2"/>
      <charset val="204"/>
    </font>
    <font>
      <vertAlign val="superscript"/>
      <sz val="9"/>
      <name val="Tahoma"/>
      <family val="2"/>
      <charset val="204"/>
    </font>
    <font>
      <b/>
      <sz val="9"/>
      <color indexed="55"/>
      <name val="Tahoma"/>
      <family val="2"/>
      <charset val="204"/>
    </font>
    <font>
      <b/>
      <sz val="11"/>
      <name val="Arial Cyr"/>
      <family val="2"/>
      <charset val="204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sz val="12"/>
      <name val="Times New Roman Cyr"/>
      <family val="1"/>
      <charset val="204"/>
    </font>
    <font>
      <sz val="12"/>
      <name val="Times New Roman"/>
      <family val="1"/>
      <charset val="204"/>
    </font>
    <font>
      <b/>
      <sz val="10"/>
      <color indexed="10"/>
      <name val="Tahoma"/>
      <family val="2"/>
      <charset val="204"/>
    </font>
    <font>
      <sz val="10"/>
      <name val="Tahoma"/>
      <family val="2"/>
      <charset val="204"/>
    </font>
    <font>
      <vertAlign val="superscript"/>
      <sz val="10"/>
      <name val="Tahoma"/>
      <family val="2"/>
      <charset val="204"/>
    </font>
    <font>
      <b/>
      <sz val="10"/>
      <name val="Arial Cyr"/>
      <family val="2"/>
      <charset val="204"/>
    </font>
    <font>
      <sz val="10"/>
      <color indexed="8"/>
      <name val="Times New Roman"/>
      <family val="1"/>
      <charset val="204"/>
    </font>
    <font>
      <sz val="11"/>
      <name val="Arial Cyr"/>
      <family val="2"/>
      <charset val="204"/>
    </font>
    <font>
      <u/>
      <sz val="12"/>
      <name val="Times New Roman Cyr"/>
      <charset val="204"/>
    </font>
    <font>
      <sz val="11"/>
      <color theme="0"/>
      <name val="Arial Cyr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</borders>
  <cellStyleXfs count="37">
    <xf numFmtId="0" fontId="0" fillId="0" borderId="0"/>
    <xf numFmtId="164" fontId="34" fillId="0" borderId="0" applyFill="0" applyBorder="0" applyAlignment="0" applyProtection="0"/>
    <xf numFmtId="165" fontId="34" fillId="0" borderId="0" applyFill="0" applyBorder="0" applyAlignment="0" applyProtection="0"/>
    <xf numFmtId="166" fontId="34" fillId="0" borderId="0" applyFill="0" applyBorder="0" applyAlignment="0" applyProtection="0"/>
    <xf numFmtId="167" fontId="34" fillId="0" borderId="0" applyFill="0" applyBorder="0" applyAlignment="0" applyProtection="0"/>
    <xf numFmtId="0" fontId="2" fillId="0" borderId="0"/>
    <xf numFmtId="0" fontId="1" fillId="0" borderId="0"/>
    <xf numFmtId="0" fontId="3" fillId="0" borderId="0"/>
    <xf numFmtId="0" fontId="1" fillId="0" borderId="0" applyNumberFormat="0">
      <alignment horizontal="left"/>
    </xf>
    <xf numFmtId="168" fontId="4" fillId="0" borderId="1">
      <protection locked="0"/>
    </xf>
    <xf numFmtId="0" fontId="5" fillId="0" borderId="0" applyBorder="0">
      <alignment horizontal="center" vertical="center" wrapText="1"/>
    </xf>
    <xf numFmtId="0" fontId="6" fillId="0" borderId="0" applyBorder="0">
      <alignment horizontal="center" vertical="center" wrapText="1"/>
    </xf>
    <xf numFmtId="168" fontId="7" fillId="2" borderId="1"/>
    <xf numFmtId="4" fontId="8" fillId="3" borderId="0" applyBorder="0">
      <alignment horizontal="right"/>
    </xf>
    <xf numFmtId="0" fontId="9" fillId="0" borderId="0" applyFill="0">
      <alignment wrapText="1"/>
    </xf>
    <xf numFmtId="0" fontId="10" fillId="0" borderId="0">
      <alignment horizontal="center" vertical="top" wrapText="1"/>
    </xf>
    <xf numFmtId="0" fontId="11" fillId="0" borderId="0">
      <alignment horizontal="center" vertical="center" wrapText="1"/>
    </xf>
    <xf numFmtId="49" fontId="8" fillId="0" borderId="0" applyBorder="0">
      <alignment vertical="top"/>
    </xf>
    <xf numFmtId="0" fontId="12" fillId="0" borderId="0"/>
    <xf numFmtId="49" fontId="8" fillId="0" borderId="0" applyBorder="0">
      <alignment vertical="top"/>
    </xf>
    <xf numFmtId="49" fontId="8" fillId="0" borderId="0" applyBorder="0">
      <alignment vertical="top"/>
    </xf>
    <xf numFmtId="0" fontId="13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15" fillId="3" borderId="0" applyNumberFormat="0" applyBorder="0" applyAlignment="0">
      <protection locked="0"/>
    </xf>
    <xf numFmtId="9" fontId="34" fillId="0" borderId="0" applyFill="0" applyBorder="0" applyAlignment="0" applyProtection="0"/>
    <xf numFmtId="0" fontId="3" fillId="0" borderId="0"/>
    <xf numFmtId="49" fontId="9" fillId="0" borderId="0">
      <alignment horizontal="center"/>
    </xf>
    <xf numFmtId="169" fontId="34" fillId="0" borderId="0" applyFill="0" applyBorder="0" applyAlignment="0" applyProtection="0"/>
    <xf numFmtId="170" fontId="34" fillId="0" borderId="0" applyFill="0" applyBorder="0" applyAlignment="0" applyProtection="0"/>
    <xf numFmtId="4" fontId="8" fillId="4" borderId="0" applyBorder="0">
      <alignment horizontal="right"/>
    </xf>
    <xf numFmtId="4" fontId="8" fillId="5" borderId="0" applyBorder="0">
      <alignment horizontal="right"/>
    </xf>
    <xf numFmtId="4" fontId="34" fillId="4" borderId="0" applyBorder="0">
      <alignment horizontal="right"/>
    </xf>
  </cellStyleXfs>
  <cellXfs count="131">
    <xf numFmtId="0" fontId="0" fillId="0" borderId="0" xfId="0"/>
    <xf numFmtId="0" fontId="16" fillId="0" borderId="0" xfId="0" applyFont="1" applyAlignment="1">
      <alignment horizontal="center" wrapText="1"/>
    </xf>
    <xf numFmtId="0" fontId="8" fillId="6" borderId="2" xfId="0" applyNumberFormat="1" applyFont="1" applyFill="1" applyBorder="1" applyAlignment="1" applyProtection="1">
      <alignment horizontal="center" vertical="center" wrapText="1"/>
    </xf>
    <xf numFmtId="49" fontId="23" fillId="6" borderId="2" xfId="25" applyNumberFormat="1" applyFont="1" applyFill="1" applyBorder="1" applyAlignment="1" applyProtection="1">
      <alignment horizontal="center" vertical="center" wrapText="1"/>
    </xf>
    <xf numFmtId="0" fontId="25" fillId="0" borderId="0" xfId="0" applyFont="1" applyBorder="1" applyAlignment="1"/>
    <xf numFmtId="0" fontId="27" fillId="0" borderId="0" xfId="27" applyFont="1" applyFill="1" applyBorder="1" applyAlignment="1"/>
    <xf numFmtId="0" fontId="0" fillId="0" borderId="0" xfId="0" applyFont="1" applyBorder="1" applyAlignment="1">
      <alignment vertical="center" wrapText="1"/>
    </xf>
    <xf numFmtId="0" fontId="0" fillId="0" borderId="0" xfId="0" applyFont="1"/>
    <xf numFmtId="0" fontId="30" fillId="6" borderId="2" xfId="0" applyNumberFormat="1" applyFont="1" applyFill="1" applyBorder="1" applyAlignment="1" applyProtection="1">
      <alignment horizontal="center" vertical="center" wrapText="1"/>
    </xf>
    <xf numFmtId="49" fontId="23" fillId="6" borderId="3" xfId="25" applyNumberFormat="1" applyFont="1" applyFill="1" applyBorder="1" applyAlignment="1" applyProtection="1">
      <alignment horizontal="center" vertical="center" wrapText="1"/>
    </xf>
    <xf numFmtId="0" fontId="28" fillId="0" borderId="0" xfId="0" applyNumberFormat="1" applyFont="1" applyFill="1" applyBorder="1" applyAlignment="1" applyProtection="1">
      <alignment horizontal="center" vertical="center" wrapText="1"/>
    </xf>
    <xf numFmtId="0" fontId="33" fillId="0" borderId="0" xfId="0" applyFont="1" applyBorder="1" applyAlignment="1">
      <alignment horizontal="center"/>
    </xf>
    <xf numFmtId="4" fontId="0" fillId="0" borderId="0" xfId="0" applyNumberFormat="1"/>
    <xf numFmtId="0" fontId="0" fillId="0" borderId="0" xfId="0" applyAlignment="1">
      <alignment wrapText="1"/>
    </xf>
    <xf numFmtId="0" fontId="30" fillId="0" borderId="2" xfId="0" applyNumberFormat="1" applyFont="1" applyFill="1" applyBorder="1" applyAlignment="1" applyProtection="1">
      <alignment horizontal="center" vertical="center" wrapText="1"/>
    </xf>
    <xf numFmtId="49" fontId="23" fillId="0" borderId="3" xfId="25" applyNumberFormat="1" applyFont="1" applyFill="1" applyBorder="1" applyAlignment="1" applyProtection="1">
      <alignment horizontal="center" vertical="center" wrapText="1"/>
    </xf>
    <xf numFmtId="0" fontId="30" fillId="6" borderId="4" xfId="0" applyNumberFormat="1" applyFont="1" applyFill="1" applyBorder="1" applyAlignment="1" applyProtection="1">
      <alignment horizontal="center" vertical="center" wrapText="1"/>
    </xf>
    <xf numFmtId="49" fontId="23" fillId="6" borderId="5" xfId="25" applyNumberFormat="1" applyFont="1" applyFill="1" applyBorder="1" applyAlignment="1" applyProtection="1">
      <alignment horizontal="center" vertical="center" wrapText="1"/>
    </xf>
    <xf numFmtId="49" fontId="23" fillId="6" borderId="7" xfId="25" applyNumberFormat="1" applyFont="1" applyFill="1" applyBorder="1" applyAlignment="1" applyProtection="1">
      <alignment horizontal="center" vertical="center" wrapText="1"/>
    </xf>
    <xf numFmtId="0" fontId="0" fillId="0" borderId="8" xfId="0" applyBorder="1"/>
    <xf numFmtId="0" fontId="0" fillId="0" borderId="9" xfId="0" applyBorder="1"/>
    <xf numFmtId="49" fontId="23" fillId="6" borderId="10" xfId="25" applyNumberFormat="1" applyFont="1" applyFill="1" applyBorder="1" applyAlignment="1" applyProtection="1">
      <alignment horizontal="center" vertical="center" wrapText="1"/>
    </xf>
    <xf numFmtId="0" fontId="0" fillId="0" borderId="11" xfId="0" applyBorder="1"/>
    <xf numFmtId="0" fontId="30" fillId="6" borderId="12" xfId="0" applyNumberFormat="1" applyFont="1" applyFill="1" applyBorder="1" applyAlignment="1" applyProtection="1">
      <alignment horizontal="center" vertical="center" wrapText="1"/>
    </xf>
    <xf numFmtId="49" fontId="23" fillId="6" borderId="12" xfId="25" applyNumberFormat="1" applyFont="1" applyFill="1" applyBorder="1" applyAlignment="1" applyProtection="1">
      <alignment horizontal="center" vertical="center" wrapText="1"/>
    </xf>
    <xf numFmtId="0" fontId="30" fillId="6" borderId="13" xfId="0" applyNumberFormat="1" applyFont="1" applyFill="1" applyBorder="1" applyAlignment="1" applyProtection="1">
      <alignment horizontal="center" vertical="center" wrapText="1"/>
    </xf>
    <xf numFmtId="49" fontId="23" fillId="6" borderId="13" xfId="25" applyNumberFormat="1" applyFont="1" applyFill="1" applyBorder="1" applyAlignment="1" applyProtection="1">
      <alignment horizontal="center" vertical="center" wrapText="1"/>
    </xf>
    <xf numFmtId="0" fontId="0" fillId="0" borderId="14" xfId="0" applyBorder="1"/>
    <xf numFmtId="49" fontId="23" fillId="6" borderId="15" xfId="25" applyNumberFormat="1" applyFont="1" applyFill="1" applyBorder="1" applyAlignment="1" applyProtection="1">
      <alignment horizontal="center" vertical="center" wrapText="1"/>
    </xf>
    <xf numFmtId="0" fontId="0" fillId="0" borderId="16" xfId="0" applyBorder="1"/>
    <xf numFmtId="49" fontId="23" fillId="6" borderId="17" xfId="25" applyNumberFormat="1" applyFont="1" applyFill="1" applyBorder="1" applyAlignment="1" applyProtection="1">
      <alignment horizontal="center" vertical="center" wrapText="1"/>
    </xf>
    <xf numFmtId="0" fontId="0" fillId="0" borderId="18" xfId="0" applyBorder="1"/>
    <xf numFmtId="0" fontId="28" fillId="0" borderId="0" xfId="0" applyFont="1" applyBorder="1" applyAlignment="1">
      <alignment horizontal="center" vertical="distributed" wrapText="1"/>
    </xf>
    <xf numFmtId="0" fontId="28" fillId="0" borderId="0" xfId="0" applyFont="1" applyBorder="1"/>
    <xf numFmtId="0" fontId="28" fillId="0" borderId="0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6" fillId="0" borderId="0" xfId="0" applyFont="1"/>
    <xf numFmtId="0" fontId="8" fillId="6" borderId="4" xfId="0" applyNumberFormat="1" applyFont="1" applyFill="1" applyBorder="1" applyAlignment="1" applyProtection="1">
      <alignment horizontal="center" vertical="center" wrapText="1"/>
    </xf>
    <xf numFmtId="49" fontId="23" fillId="6" borderId="4" xfId="25" applyNumberFormat="1" applyFont="1" applyFill="1" applyBorder="1" applyAlignment="1" applyProtection="1">
      <alignment horizontal="center" vertical="center" wrapText="1"/>
    </xf>
    <xf numFmtId="49" fontId="23" fillId="6" borderId="6" xfId="25" applyNumberFormat="1" applyFont="1" applyFill="1" applyBorder="1" applyAlignment="1" applyProtection="1">
      <alignment horizontal="center" vertical="center" wrapText="1"/>
    </xf>
    <xf numFmtId="171" fontId="0" fillId="0" borderId="20" xfId="0" applyNumberFormat="1" applyFill="1" applyBorder="1"/>
    <xf numFmtId="0" fontId="8" fillId="6" borderId="6" xfId="0" applyNumberFormat="1" applyFont="1" applyFill="1" applyBorder="1" applyAlignment="1" applyProtection="1">
      <alignment horizontal="center" vertical="center" wrapText="1"/>
    </xf>
    <xf numFmtId="49" fontId="23" fillId="6" borderId="19" xfId="25" applyNumberFormat="1" applyFont="1" applyFill="1" applyBorder="1" applyAlignment="1" applyProtection="1">
      <alignment horizontal="center" vertical="center" wrapText="1"/>
    </xf>
    <xf numFmtId="0" fontId="0" fillId="0" borderId="19" xfId="0" applyBorder="1"/>
    <xf numFmtId="2" fontId="0" fillId="0" borderId="0" xfId="0" applyNumberFormat="1"/>
    <xf numFmtId="4" fontId="0" fillId="0" borderId="4" xfId="0" applyNumberFormat="1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4" fontId="0" fillId="0" borderId="2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171" fontId="0" fillId="0" borderId="4" xfId="0" applyNumberFormat="1" applyBorder="1" applyAlignment="1">
      <alignment horizontal="center" vertical="center"/>
    </xf>
    <xf numFmtId="171" fontId="0" fillId="0" borderId="6" xfId="0" applyNumberFormat="1" applyBorder="1" applyAlignment="1">
      <alignment horizontal="center" vertical="center"/>
    </xf>
    <xf numFmtId="171" fontId="0" fillId="0" borderId="23" xfId="0" applyNumberFormat="1" applyBorder="1" applyAlignment="1">
      <alignment horizontal="center" vertical="center"/>
    </xf>
    <xf numFmtId="0" fontId="0" fillId="0" borderId="0" xfId="0" applyAlignment="1">
      <alignment horizontal="right"/>
    </xf>
    <xf numFmtId="4" fontId="19" fillId="7" borderId="16" xfId="0" applyNumberFormat="1" applyFont="1" applyFill="1" applyBorder="1" applyAlignment="1">
      <alignment horizontal="center" vertical="center" wrapText="1"/>
    </xf>
    <xf numFmtId="4" fontId="19" fillId="0" borderId="9" xfId="0" applyNumberFormat="1" applyFont="1" applyFill="1" applyBorder="1" applyAlignment="1">
      <alignment horizontal="center" vertical="center" wrapText="1"/>
    </xf>
    <xf numFmtId="171" fontId="0" fillId="0" borderId="24" xfId="0" applyNumberFormat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18" xfId="0" applyFill="1" applyBorder="1" applyAlignment="1">
      <alignment horizontal="center" vertical="center"/>
    </xf>
    <xf numFmtId="4" fontId="19" fillId="7" borderId="14" xfId="0" applyNumberFormat="1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4" fontId="19" fillId="7" borderId="9" xfId="0" applyNumberFormat="1" applyFont="1" applyFill="1" applyBorder="1" applyAlignment="1">
      <alignment horizontal="center" vertical="center" wrapText="1"/>
    </xf>
    <xf numFmtId="4" fontId="19" fillId="0" borderId="16" xfId="0" applyNumberFormat="1" applyFont="1" applyFill="1" applyBorder="1" applyAlignment="1">
      <alignment horizontal="center" vertical="center" wrapText="1"/>
    </xf>
    <xf numFmtId="0" fontId="30" fillId="0" borderId="47" xfId="0" applyNumberFormat="1" applyFont="1" applyFill="1" applyBorder="1" applyAlignment="1" applyProtection="1">
      <alignment horizontal="center" vertical="center" wrapText="1"/>
    </xf>
    <xf numFmtId="49" fontId="23" fillId="0" borderId="39" xfId="25" applyNumberFormat="1" applyFont="1" applyFill="1" applyBorder="1" applyAlignment="1" applyProtection="1">
      <alignment horizontal="center" vertical="center" wrapText="1"/>
    </xf>
    <xf numFmtId="4" fontId="19" fillId="7" borderId="48" xfId="0" applyNumberFormat="1" applyFont="1" applyFill="1" applyBorder="1" applyAlignment="1">
      <alignment horizontal="center" vertical="center" wrapText="1"/>
    </xf>
    <xf numFmtId="0" fontId="30" fillId="6" borderId="15" xfId="0" applyNumberFormat="1" applyFont="1" applyFill="1" applyBorder="1" applyAlignment="1" applyProtection="1">
      <alignment horizontal="center" vertical="center" wrapText="1"/>
    </xf>
    <xf numFmtId="4" fontId="19" fillId="0" borderId="46" xfId="0" applyNumberFormat="1" applyFont="1" applyFill="1" applyBorder="1" applyAlignment="1">
      <alignment horizontal="center" vertical="center" wrapText="1"/>
    </xf>
    <xf numFmtId="4" fontId="19" fillId="7" borderId="49" xfId="0" applyNumberFormat="1" applyFont="1" applyFill="1" applyBorder="1" applyAlignment="1">
      <alignment horizontal="center" vertical="center" wrapText="1"/>
    </xf>
    <xf numFmtId="4" fontId="19" fillId="7" borderId="50" xfId="0" applyNumberFormat="1" applyFont="1" applyFill="1" applyBorder="1" applyAlignment="1">
      <alignment horizontal="center" vertical="center" wrapText="1"/>
    </xf>
    <xf numFmtId="4" fontId="19" fillId="7" borderId="51" xfId="0" applyNumberFormat="1" applyFont="1" applyFill="1" applyBorder="1" applyAlignment="1">
      <alignment horizontal="center" vertical="center" wrapText="1"/>
    </xf>
    <xf numFmtId="4" fontId="0" fillId="0" borderId="24" xfId="0" applyNumberFormat="1" applyBorder="1" applyAlignment="1">
      <alignment horizontal="center" vertical="center"/>
    </xf>
    <xf numFmtId="0" fontId="16" fillId="0" borderId="0" xfId="0" applyFont="1" applyBorder="1" applyAlignment="1">
      <alignment horizontal="center" wrapText="1"/>
    </xf>
    <xf numFmtId="0" fontId="0" fillId="0" borderId="25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0" fillId="0" borderId="26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0" fontId="0" fillId="0" borderId="32" xfId="0" applyFont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left" vertical="center" wrapText="1"/>
    </xf>
    <xf numFmtId="0" fontId="27" fillId="0" borderId="0" xfId="27" applyFont="1" applyFill="1" applyBorder="1" applyAlignment="1">
      <alignment horizontal="left"/>
    </xf>
    <xf numFmtId="0" fontId="20" fillId="0" borderId="33" xfId="0" applyNumberFormat="1" applyFont="1" applyFill="1" applyBorder="1" applyAlignment="1" applyProtection="1">
      <alignment horizontal="center" vertical="center" wrapText="1"/>
    </xf>
    <xf numFmtId="0" fontId="20" fillId="0" borderId="34" xfId="0" applyNumberFormat="1" applyFont="1" applyFill="1" applyBorder="1" applyAlignment="1" applyProtection="1">
      <alignment horizontal="center" vertical="center" wrapText="1"/>
    </xf>
    <xf numFmtId="0" fontId="20" fillId="0" borderId="35" xfId="0" applyNumberFormat="1" applyFont="1" applyFill="1" applyBorder="1" applyAlignment="1" applyProtection="1">
      <alignment horizontal="center" vertical="center" wrapText="1"/>
    </xf>
    <xf numFmtId="0" fontId="0" fillId="0" borderId="30" xfId="26" applyFont="1" applyBorder="1" applyAlignment="1" applyProtection="1">
      <alignment horizontal="center" vertical="center" wrapText="1"/>
    </xf>
    <xf numFmtId="0" fontId="0" fillId="0" borderId="31" xfId="26" applyFont="1" applyBorder="1" applyAlignment="1" applyProtection="1">
      <alignment horizontal="center" vertical="center" wrapText="1"/>
    </xf>
    <xf numFmtId="0" fontId="0" fillId="0" borderId="36" xfId="26" applyFont="1" applyBorder="1" applyAlignment="1" applyProtection="1">
      <alignment horizontal="center" vertical="center" wrapText="1"/>
    </xf>
    <xf numFmtId="0" fontId="0" fillId="0" borderId="27" xfId="0" applyNumberFormat="1" applyFont="1" applyFill="1" applyBorder="1" applyAlignment="1" applyProtection="1">
      <alignment horizontal="center" vertical="center" wrapText="1"/>
    </xf>
    <xf numFmtId="0" fontId="0" fillId="0" borderId="28" xfId="0" applyNumberFormat="1" applyFont="1" applyFill="1" applyBorder="1" applyAlignment="1" applyProtection="1">
      <alignment horizontal="center" vertical="center" wrapText="1"/>
    </xf>
    <xf numFmtId="0" fontId="0" fillId="0" borderId="26" xfId="26" applyFont="1" applyBorder="1" applyAlignment="1" applyProtection="1">
      <alignment horizontal="center" vertical="center" wrapText="1"/>
    </xf>
    <xf numFmtId="0" fontId="0" fillId="0" borderId="29" xfId="26" applyFont="1" applyBorder="1" applyAlignment="1" applyProtection="1">
      <alignment horizontal="center" vertical="center" wrapText="1"/>
    </xf>
    <xf numFmtId="0" fontId="0" fillId="0" borderId="32" xfId="26" applyFont="1" applyBorder="1" applyAlignment="1" applyProtection="1">
      <alignment horizontal="center" vertical="center" wrapText="1"/>
    </xf>
    <xf numFmtId="0" fontId="0" fillId="0" borderId="44" xfId="26" applyFont="1" applyBorder="1" applyAlignment="1" applyProtection="1">
      <alignment horizontal="center" vertical="center" wrapText="1"/>
    </xf>
    <xf numFmtId="0" fontId="0" fillId="0" borderId="37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38" xfId="0" applyFont="1" applyBorder="1" applyAlignment="1">
      <alignment horizontal="center" vertical="center" wrapText="1"/>
    </xf>
    <xf numFmtId="0" fontId="0" fillId="0" borderId="45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46" xfId="0" applyFont="1" applyBorder="1" applyAlignment="1">
      <alignment horizontal="center" vertical="center" wrapText="1"/>
    </xf>
    <xf numFmtId="0" fontId="20" fillId="0" borderId="39" xfId="0" applyNumberFormat="1" applyFont="1" applyFill="1" applyBorder="1" applyAlignment="1" applyProtection="1">
      <alignment horizontal="center" vertical="center" wrapText="1"/>
    </xf>
    <xf numFmtId="0" fontId="20" fillId="0" borderId="3" xfId="0" applyNumberFormat="1" applyFont="1" applyFill="1" applyBorder="1" applyAlignment="1" applyProtection="1">
      <alignment horizontal="center" vertical="center" wrapText="1"/>
    </xf>
    <xf numFmtId="0" fontId="4" fillId="0" borderId="37" xfId="26" applyFont="1" applyBorder="1" applyAlignment="1" applyProtection="1">
      <alignment horizontal="center" vertical="center" wrapText="1"/>
    </xf>
    <xf numFmtId="0" fontId="4" fillId="0" borderId="43" xfId="26" applyFont="1" applyBorder="1" applyAlignment="1" applyProtection="1">
      <alignment horizontal="center" vertical="center" wrapText="1"/>
    </xf>
    <xf numFmtId="0" fontId="4" fillId="0" borderId="12" xfId="26" applyFont="1" applyBorder="1" applyAlignment="1" applyProtection="1">
      <alignment horizontal="center" vertical="center" wrapText="1"/>
    </xf>
    <xf numFmtId="0" fontId="4" fillId="0" borderId="43" xfId="0" applyNumberFormat="1" applyFont="1" applyFill="1" applyBorder="1" applyAlignment="1" applyProtection="1">
      <alignment horizontal="center" vertical="center" wrapText="1"/>
    </xf>
    <xf numFmtId="0" fontId="4" fillId="0" borderId="38" xfId="0" applyNumberFormat="1" applyFont="1" applyFill="1" applyBorder="1" applyAlignment="1" applyProtection="1">
      <alignment horizontal="center" vertical="center" wrapText="1"/>
    </xf>
    <xf numFmtId="0" fontId="3" fillId="0" borderId="40" xfId="0" applyNumberFormat="1" applyFont="1" applyFill="1" applyBorder="1" applyAlignment="1" applyProtection="1">
      <alignment horizontal="center" vertical="center" wrapText="1"/>
    </xf>
    <xf numFmtId="0" fontId="3" fillId="0" borderId="31" xfId="0" applyNumberFormat="1" applyFont="1" applyFill="1" applyBorder="1" applyAlignment="1" applyProtection="1">
      <alignment horizontal="center" vertical="center" wrapText="1"/>
    </xf>
    <xf numFmtId="0" fontId="4" fillId="0" borderId="26" xfId="26" applyFont="1" applyBorder="1" applyAlignment="1" applyProtection="1">
      <alignment horizontal="center" vertical="center" wrapText="1"/>
    </xf>
    <xf numFmtId="0" fontId="4" fillId="0" borderId="29" xfId="26" applyFont="1" applyBorder="1" applyAlignment="1" applyProtection="1">
      <alignment horizontal="center" vertical="center" wrapText="1"/>
    </xf>
    <xf numFmtId="0" fontId="3" fillId="0" borderId="30" xfId="0" applyNumberFormat="1" applyFont="1" applyFill="1" applyBorder="1" applyAlignment="1" applyProtection="1">
      <alignment horizontal="center" vertical="center" wrapText="1"/>
    </xf>
    <xf numFmtId="0" fontId="3" fillId="0" borderId="36" xfId="0" applyNumberFormat="1" applyFont="1" applyFill="1" applyBorder="1" applyAlignment="1" applyProtection="1">
      <alignment horizontal="center" vertical="center" wrapText="1"/>
    </xf>
    <xf numFmtId="0" fontId="4" fillId="0" borderId="41" xfId="26" applyFont="1" applyBorder="1" applyAlignment="1" applyProtection="1">
      <alignment horizontal="center" vertical="center" wrapText="1"/>
    </xf>
    <xf numFmtId="0" fontId="4" fillId="0" borderId="42" xfId="26" applyFont="1" applyBorder="1" applyAlignment="1" applyProtection="1">
      <alignment horizontal="center" vertical="center" wrapText="1"/>
    </xf>
    <xf numFmtId="0" fontId="3" fillId="0" borderId="37" xfId="0" applyNumberFormat="1" applyFont="1" applyFill="1" applyBorder="1" applyAlignment="1" applyProtection="1">
      <alignment horizontal="center" vertical="center" wrapText="1"/>
    </xf>
    <xf numFmtId="0" fontId="3" fillId="0" borderId="43" xfId="0" applyNumberFormat="1" applyFont="1" applyFill="1" applyBorder="1" applyAlignment="1" applyProtection="1">
      <alignment horizontal="center" vertical="center" wrapText="1"/>
    </xf>
    <xf numFmtId="0" fontId="4" fillId="0" borderId="38" xfId="26" applyFont="1" applyBorder="1" applyAlignment="1" applyProtection="1">
      <alignment horizontal="center" vertical="center" wrapText="1"/>
    </xf>
    <xf numFmtId="0" fontId="4" fillId="0" borderId="15" xfId="26" applyFont="1" applyBorder="1" applyAlignment="1" applyProtection="1">
      <alignment horizontal="center" vertical="center" wrapText="1"/>
    </xf>
    <xf numFmtId="0" fontId="4" fillId="0" borderId="32" xfId="26" applyFont="1" applyBorder="1" applyAlignment="1" applyProtection="1">
      <alignment horizontal="center" vertical="center" wrapText="1"/>
    </xf>
    <xf numFmtId="0" fontId="4" fillId="0" borderId="44" xfId="26" applyFont="1" applyBorder="1" applyAlignment="1" applyProtection="1">
      <alignment horizontal="center" vertical="center" wrapText="1"/>
    </xf>
    <xf numFmtId="0" fontId="4" fillId="0" borderId="32" xfId="0" applyFont="1" applyBorder="1" applyAlignment="1">
      <alignment horizontal="left"/>
    </xf>
    <xf numFmtId="0" fontId="4" fillId="0" borderId="19" xfId="0" applyFont="1" applyBorder="1" applyAlignment="1">
      <alignment horizontal="left"/>
    </xf>
  </cellXfs>
  <cellStyles count="37">
    <cellStyle name="Comma [0]_irl tel sep5" xfId="1"/>
    <cellStyle name="Comma_irl tel sep5" xfId="2"/>
    <cellStyle name="Currency [0]" xfId="3"/>
    <cellStyle name="Currency_irl tel sep5" xfId="4"/>
    <cellStyle name="Normal_ASUS" xfId="5"/>
    <cellStyle name="Normal1" xfId="6"/>
    <cellStyle name="normбlnм_laroux" xfId="7"/>
    <cellStyle name="Price_Body" xfId="8"/>
    <cellStyle name="Беззащитный" xfId="9"/>
    <cellStyle name="Заголовок 1" xfId="10" builtinId="16" customBuiltin="1"/>
    <cellStyle name="ЗаголовокСтолбца" xfId="11"/>
    <cellStyle name="Защитный" xfId="12"/>
    <cellStyle name="Значение" xfId="13"/>
    <cellStyle name="Мои наименования показателей" xfId="14"/>
    <cellStyle name="Мой заголовок" xfId="15"/>
    <cellStyle name="Мой заголовок листа" xfId="16"/>
    <cellStyle name="Обычный" xfId="0" builtinId="0"/>
    <cellStyle name="Обычный 2" xfId="17"/>
    <cellStyle name="Обычный 2 2" xfId="18"/>
    <cellStyle name="Обычный 2 2 2" xfId="19"/>
    <cellStyle name="Обычный 2 2 2 2" xfId="20"/>
    <cellStyle name="Обычный 3" xfId="21"/>
    <cellStyle name="Обычный 4" xfId="22"/>
    <cellStyle name="Обычный 5" xfId="23"/>
    <cellStyle name="Обычный 6" xfId="24"/>
    <cellStyle name="Обычный_Kom kompleks" xfId="25"/>
    <cellStyle name="Обычный_VO_2_2" xfId="26"/>
    <cellStyle name="Обычный_тарифы на 2002г с 1-01" xfId="27"/>
    <cellStyle name="Поле ввода" xfId="28"/>
    <cellStyle name="Процентный 2" xfId="29"/>
    <cellStyle name="Стиль 1" xfId="30"/>
    <cellStyle name="Текстовый" xfId="31"/>
    <cellStyle name="Тысячи [0]_3Com" xfId="32"/>
    <cellStyle name="Тысячи_3Com" xfId="33"/>
    <cellStyle name="Формула" xfId="34"/>
    <cellStyle name="ФормулаВБ" xfId="35"/>
    <cellStyle name="ФормулаНаКонтроль" xfId="3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58;&#1059;/&#1057;&#1055;&#1055;&#1058;&#1053;/&#1058;&#1086;&#1087;&#1083;&#1080;&#1074;&#1086;/&#1058;&#1086;&#1087;&#1083;&#1080;&#1074;&#1086;%202024/&#1060;&#1086;&#1088;&#1084;&#1072;%20&#8470;%201%20&#1088;&#1072;&#1089;&#1093;&#1086;&#1076;&#1099;%20&#1087;&#1086;%20&#1075;&#1072;&#1079;-&#1085;&#1077;&#1092;&#1090;&#1100;%20&#1072;&#1085;&#1072;&#1083;&#1080;&#1079;_2024%20&#107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t\files\&#1055;&#1058;&#1059;\&#1057;&#1055;&#1055;&#1058;&#1053;\&#1052;&#1072;&#1075;&#1076;&#1077;&#1077;&#1074;&#1072;\&#1088;&#1072;&#1089;&#1082;&#1088;&#1099;&#1090;&#1080;&#1077;%20&#1080;&#1085;&#1092;&#1086;&#1088;&#1084;&#1072;&#1094;&#1080;&#1080;\2015\&#1054;&#1090;&#1095;&#1077;&#1090;&#1099;%20&#1087;&#1086;%20&#1090;&#1086;&#1087;&#1083;&#1080;&#1074;&#1091;\&#1054;&#1090;&#1095;&#1077;&#1090;&#1099;%20&#1087;&#1086;%20&#1090;&#1086;&#1087;&#1083;&#1080;&#1074;&#1091;%204%20&#1082;&#1074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t\files\&#1055;&#1058;&#1059;\&#1057;&#1055;&#1055;&#1058;&#1053;\&#1058;&#1086;&#1087;&#1083;&#1080;&#1074;&#1086;\&#1058;&#1086;&#1087;&#1083;&#1080;&#1074;&#1086;%202024\&#1060;&#1086;&#1088;&#1084;&#1072;%20&#8470;%201%20&#1088;&#1072;&#1089;&#1093;&#1086;&#1076;&#1099;%20&#1087;&#1086;%20&#1075;&#1072;&#1079;-&#1085;&#1077;&#1092;&#1090;&#1100;%20&#1072;&#1085;&#1072;&#1083;&#1080;&#1079;_2024%20&#107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ефть покупка"/>
      <sheetName val="Газ анализ"/>
      <sheetName val="Нефть списание"/>
      <sheetName val="нефть транспорт"/>
      <sheetName val="январь "/>
      <sheetName val="февраль"/>
      <sheetName val="март"/>
      <sheetName val="апрель"/>
      <sheetName val="май"/>
      <sheetName val="июнь"/>
      <sheetName val="6 месяцев"/>
      <sheetName val="июль"/>
      <sheetName val="август"/>
      <sheetName val="сентябрь"/>
      <sheetName val="октябрь"/>
      <sheetName val="ноябрь"/>
      <sheetName val="декабрь"/>
      <sheetName val="анализ нефти 16-21 покупка"/>
    </sheetNames>
    <sheetDataSet>
      <sheetData sheetId="0"/>
      <sheetData sheetId="1">
        <row r="5">
          <cell r="F5">
            <v>846.5</v>
          </cell>
          <cell r="L5">
            <v>846.5</v>
          </cell>
        </row>
      </sheetData>
      <sheetData sheetId="2">
        <row r="32">
          <cell r="E32">
            <v>132</v>
          </cell>
        </row>
      </sheetData>
      <sheetData sheetId="3">
        <row r="19">
          <cell r="D19">
            <v>265009.76</v>
          </cell>
        </row>
        <row r="24">
          <cell r="F24">
            <v>0</v>
          </cell>
          <cell r="G24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</sheetNames>
    <sheetDataSet>
      <sheetData sheetId="0">
        <row r="298">
          <cell r="M298">
            <v>1745998.54</v>
          </cell>
        </row>
        <row r="304">
          <cell r="N304">
            <v>821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ефть покупка"/>
      <sheetName val="Газ анализ"/>
      <sheetName val="Нефть списание"/>
      <sheetName val="нефть транспорт"/>
      <sheetName val="январь "/>
      <sheetName val="февраль"/>
      <sheetName val="март"/>
      <sheetName val="апрель"/>
      <sheetName val="май"/>
      <sheetName val="июнь"/>
      <sheetName val="6 месяцев"/>
      <sheetName val="июль"/>
      <sheetName val="август"/>
      <sheetName val="сентябрь"/>
      <sheetName val="октябрь"/>
      <sheetName val="ноябрь"/>
      <sheetName val="декабрь"/>
    </sheetNames>
    <sheetDataSet>
      <sheetData sheetId="0"/>
      <sheetData sheetId="1">
        <row r="11">
          <cell r="K11">
            <v>23</v>
          </cell>
          <cell r="M11">
            <v>17</v>
          </cell>
          <cell r="O11">
            <v>2</v>
          </cell>
        </row>
        <row r="13">
          <cell r="K13">
            <v>120</v>
          </cell>
          <cell r="M13">
            <v>109</v>
          </cell>
          <cell r="O13">
            <v>36</v>
          </cell>
        </row>
        <row r="14">
          <cell r="K14">
            <v>7</v>
          </cell>
          <cell r="M14">
            <v>6</v>
          </cell>
          <cell r="O14">
            <v>1</v>
          </cell>
        </row>
        <row r="15">
          <cell r="K15">
            <v>35</v>
          </cell>
          <cell r="M15">
            <v>24</v>
          </cell>
          <cell r="O15">
            <v>3</v>
          </cell>
        </row>
        <row r="16">
          <cell r="K16">
            <v>8</v>
          </cell>
          <cell r="M16">
            <v>5</v>
          </cell>
          <cell r="O16">
            <v>1</v>
          </cell>
        </row>
      </sheetData>
      <sheetData sheetId="2">
        <row r="32">
          <cell r="L32">
            <v>41</v>
          </cell>
          <cell r="N32">
            <v>1931688.58</v>
          </cell>
          <cell r="O32">
            <v>47114.355609756101</v>
          </cell>
          <cell r="P32">
            <v>47114.355609756101</v>
          </cell>
        </row>
      </sheetData>
      <sheetData sheetId="3">
        <row r="24">
          <cell r="H24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1"/>
  <sheetViews>
    <sheetView zoomScale="85" zoomScaleNormal="85" workbookViewId="0">
      <selection activeCell="G26" sqref="G26"/>
    </sheetView>
  </sheetViews>
  <sheetFormatPr defaultRowHeight="14.25"/>
  <cols>
    <col min="1" max="1" width="17.5" customWidth="1"/>
    <col min="2" max="2" width="21.625" customWidth="1"/>
    <col min="5" max="9" width="15.25" customWidth="1"/>
    <col min="10" max="10" width="13" hidden="1" customWidth="1"/>
  </cols>
  <sheetData>
    <row r="1" spans="1:11">
      <c r="K1" s="57" t="s">
        <v>0</v>
      </c>
    </row>
    <row r="3" spans="1:11" ht="37.9" customHeight="1">
      <c r="A3" s="77" t="str">
        <f>'Приложение №2'!A3:E3</f>
        <v>Информация о фактически сложившихся ценах и объёмах потребления топлива по итогам 2 квартала 2024 года</v>
      </c>
      <c r="B3" s="77"/>
      <c r="C3" s="77"/>
      <c r="D3" s="77"/>
      <c r="E3" s="77"/>
      <c r="F3" s="77"/>
      <c r="G3" s="77"/>
      <c r="H3" s="77"/>
      <c r="I3" s="77"/>
    </row>
    <row r="4" spans="1:11" ht="17.45" customHeight="1">
      <c r="A4" s="1"/>
      <c r="B4" s="1"/>
      <c r="C4" s="1"/>
      <c r="D4" s="1"/>
      <c r="E4" s="1"/>
      <c r="F4" s="1"/>
      <c r="G4" s="1"/>
      <c r="H4" s="1"/>
      <c r="I4" s="1"/>
    </row>
    <row r="5" spans="1:11">
      <c r="A5" t="s">
        <v>68</v>
      </c>
      <c r="K5" s="57" t="s">
        <v>1</v>
      </c>
    </row>
    <row r="6" spans="1:11" ht="21.6" customHeight="1">
      <c r="A6" t="s">
        <v>2</v>
      </c>
    </row>
    <row r="7" spans="1:11" ht="15" thickBot="1"/>
    <row r="8" spans="1:11" ht="60" customHeight="1">
      <c r="A8" s="78" t="s">
        <v>3</v>
      </c>
      <c r="B8" s="79"/>
      <c r="C8" s="79"/>
      <c r="D8" s="79"/>
      <c r="E8" s="82" t="s">
        <v>4</v>
      </c>
      <c r="F8" s="82" t="s">
        <v>5</v>
      </c>
      <c r="G8" s="82" t="s">
        <v>6</v>
      </c>
      <c r="H8" s="82" t="s">
        <v>7</v>
      </c>
      <c r="I8" s="84" t="s">
        <v>8</v>
      </c>
    </row>
    <row r="9" spans="1:11" ht="29.45" customHeight="1" thickBot="1">
      <c r="A9" s="80"/>
      <c r="B9" s="81"/>
      <c r="C9" s="81"/>
      <c r="D9" s="81"/>
      <c r="E9" s="83"/>
      <c r="F9" s="83"/>
      <c r="G9" s="83"/>
      <c r="H9" s="83"/>
      <c r="I9" s="85"/>
    </row>
    <row r="10" spans="1:11" ht="21.6" customHeight="1" thickBot="1">
      <c r="A10" s="90" t="s">
        <v>9</v>
      </c>
      <c r="B10" s="93" t="s">
        <v>10</v>
      </c>
      <c r="C10" s="37" t="s">
        <v>11</v>
      </c>
      <c r="D10" s="38" t="s">
        <v>12</v>
      </c>
      <c r="E10" s="45">
        <f>'[1]Газ анализ'!$L$5</f>
        <v>846.5</v>
      </c>
      <c r="F10" s="45">
        <f>E10</f>
        <v>846.5</v>
      </c>
      <c r="G10" s="45">
        <f>E10</f>
        <v>846.5</v>
      </c>
      <c r="H10" s="45">
        <f>E10</f>
        <v>846.5</v>
      </c>
      <c r="I10" s="76">
        <f>E10</f>
        <v>846.5</v>
      </c>
    </row>
    <row r="11" spans="1:11" ht="21.6" customHeight="1">
      <c r="A11" s="91"/>
      <c r="B11" s="94"/>
      <c r="C11" s="2" t="s">
        <v>13</v>
      </c>
      <c r="D11" s="3" t="s">
        <v>14</v>
      </c>
      <c r="E11" s="46">
        <f>E10*1.2</f>
        <v>1015.8</v>
      </c>
      <c r="F11" s="46">
        <f t="shared" ref="F11:I11" si="0">F10*1.2</f>
        <v>1015.8</v>
      </c>
      <c r="G11" s="46">
        <f t="shared" si="0"/>
        <v>1015.8</v>
      </c>
      <c r="H11" s="46">
        <f t="shared" si="0"/>
        <v>1015.8</v>
      </c>
      <c r="I11" s="47">
        <f t="shared" si="0"/>
        <v>1015.8</v>
      </c>
    </row>
    <row r="12" spans="1:11" ht="21.6" customHeight="1">
      <c r="A12" s="91"/>
      <c r="B12" s="95" t="s">
        <v>15</v>
      </c>
      <c r="C12" s="2" t="s">
        <v>11</v>
      </c>
      <c r="D12" s="3" t="s">
        <v>16</v>
      </c>
      <c r="E12" s="48" t="s">
        <v>67</v>
      </c>
      <c r="F12" s="48" t="s">
        <v>67</v>
      </c>
      <c r="G12" s="48" t="s">
        <v>67</v>
      </c>
      <c r="H12" s="48" t="s">
        <v>67</v>
      </c>
      <c r="I12" s="49" t="s">
        <v>67</v>
      </c>
    </row>
    <row r="13" spans="1:11" ht="21.6" customHeight="1">
      <c r="A13" s="91"/>
      <c r="B13" s="95"/>
      <c r="C13" s="2" t="s">
        <v>13</v>
      </c>
      <c r="D13" s="3" t="s">
        <v>17</v>
      </c>
      <c r="E13" s="48" t="s">
        <v>67</v>
      </c>
      <c r="F13" s="48" t="s">
        <v>67</v>
      </c>
      <c r="G13" s="48" t="s">
        <v>67</v>
      </c>
      <c r="H13" s="48" t="s">
        <v>67</v>
      </c>
      <c r="I13" s="49" t="s">
        <v>67</v>
      </c>
    </row>
    <row r="14" spans="1:11" ht="29.45" customHeight="1" thickBot="1">
      <c r="A14" s="91"/>
      <c r="B14" s="98" t="s">
        <v>18</v>
      </c>
      <c r="C14" s="99"/>
      <c r="D14" s="39" t="s">
        <v>19</v>
      </c>
      <c r="E14" s="64">
        <f>'[3]Газ анализ'!$K$11+'[3]Газ анализ'!$M$11+'[3]Газ анализ'!$O$11</f>
        <v>42</v>
      </c>
      <c r="F14" s="64">
        <f>'[3]Газ анализ'!$K$13+'[3]Газ анализ'!$M$13+'[3]Газ анализ'!$O$13</f>
        <v>265</v>
      </c>
      <c r="G14" s="64">
        <f>'[3]Газ анализ'!$K$14+'[3]Газ анализ'!$M$14+'[3]Газ анализ'!$O$14</f>
        <v>14</v>
      </c>
      <c r="H14" s="64">
        <f>'[3]Газ анализ'!$K$16+'[3]Газ анализ'!$M$16+'[3]Газ анализ'!$O$16</f>
        <v>14</v>
      </c>
      <c r="I14" s="65">
        <f>'[3]Газ анализ'!$K$15+'[3]Газ анализ'!$M$15+'[3]Газ анализ'!$O$15</f>
        <v>62</v>
      </c>
      <c r="J14" t="b">
        <f>[2]TDSheet!$N$304=SUM(E14:I14)</f>
        <v>0</v>
      </c>
      <c r="K14" s="7"/>
    </row>
    <row r="15" spans="1:11" ht="29.45" customHeight="1" thickBot="1">
      <c r="A15" s="91"/>
      <c r="B15" s="93" t="s">
        <v>20</v>
      </c>
      <c r="C15" s="37" t="s">
        <v>11</v>
      </c>
      <c r="D15" s="38" t="s">
        <v>21</v>
      </c>
      <c r="E15" s="52" t="s">
        <v>67</v>
      </c>
      <c r="F15" s="52" t="s">
        <v>67</v>
      </c>
      <c r="G15" s="52" t="s">
        <v>67</v>
      </c>
      <c r="H15" s="52" t="s">
        <v>67</v>
      </c>
      <c r="I15" s="53" t="s">
        <v>67</v>
      </c>
      <c r="K15" s="36"/>
    </row>
    <row r="16" spans="1:11" ht="29.45" customHeight="1">
      <c r="A16" s="91"/>
      <c r="B16" s="94"/>
      <c r="C16" s="2" t="s">
        <v>13</v>
      </c>
      <c r="D16" s="3" t="s">
        <v>22</v>
      </c>
      <c r="E16" s="48" t="s">
        <v>67</v>
      </c>
      <c r="F16" s="48" t="s">
        <v>67</v>
      </c>
      <c r="G16" s="48" t="s">
        <v>67</v>
      </c>
      <c r="H16" s="48" t="s">
        <v>67</v>
      </c>
      <c r="I16" s="49" t="s">
        <v>67</v>
      </c>
      <c r="K16" s="36"/>
    </row>
    <row r="17" spans="1:11" ht="41.45" customHeight="1" thickBot="1">
      <c r="A17" s="91"/>
      <c r="B17" s="98" t="s">
        <v>23</v>
      </c>
      <c r="C17" s="99"/>
      <c r="D17" s="39" t="s">
        <v>24</v>
      </c>
      <c r="E17" s="50" t="s">
        <v>67</v>
      </c>
      <c r="F17" s="50" t="s">
        <v>67</v>
      </c>
      <c r="G17" s="50" t="s">
        <v>67</v>
      </c>
      <c r="H17" s="50" t="s">
        <v>67</v>
      </c>
      <c r="I17" s="51" t="s">
        <v>67</v>
      </c>
      <c r="K17" s="36"/>
    </row>
    <row r="18" spans="1:11" ht="29.45" customHeight="1" thickBot="1">
      <c r="A18" s="91"/>
      <c r="B18" s="96" t="s">
        <v>25</v>
      </c>
      <c r="C18" s="37" t="s">
        <v>11</v>
      </c>
      <c r="D18" s="38" t="s">
        <v>26</v>
      </c>
      <c r="E18" s="54">
        <f>(E10*E14)/1000</f>
        <v>35.552999999999997</v>
      </c>
      <c r="F18" s="54">
        <f>(F10*F14)/1000</f>
        <v>224.32249999999999</v>
      </c>
      <c r="G18" s="54">
        <f>(G10*G14)/1000</f>
        <v>11.851000000000001</v>
      </c>
      <c r="H18" s="54">
        <f>(H10*H14)/1000</f>
        <v>11.851000000000001</v>
      </c>
      <c r="I18" s="60">
        <f>(I10*I14)/1000</f>
        <v>52.482999999999997</v>
      </c>
      <c r="J18" s="12">
        <f>SUM(E18:I18)</f>
        <v>336.06049999999999</v>
      </c>
      <c r="K18" s="7"/>
    </row>
    <row r="19" spans="1:11" ht="29.45" customHeight="1" thickBot="1">
      <c r="A19" s="91"/>
      <c r="B19" s="97"/>
      <c r="C19" s="41" t="s">
        <v>13</v>
      </c>
      <c r="D19" s="39" t="s">
        <v>27</v>
      </c>
      <c r="E19" s="55">
        <f>E18*1.2</f>
        <v>42.663599999999995</v>
      </c>
      <c r="F19" s="55">
        <f>F18*1.2</f>
        <v>269.18699999999995</v>
      </c>
      <c r="G19" s="55">
        <f t="shared" ref="G19:I19" si="1">G18*1.2</f>
        <v>14.221200000000001</v>
      </c>
      <c r="H19" s="55">
        <f t="shared" si="1"/>
        <v>14.221200000000001</v>
      </c>
      <c r="I19" s="56">
        <f t="shared" si="1"/>
        <v>62.979599999999991</v>
      </c>
      <c r="J19" s="40">
        <f t="shared" ref="J19" si="2">J18*1.18</f>
        <v>396.55138999999997</v>
      </c>
      <c r="K19" s="36"/>
    </row>
    <row r="20" spans="1:11" ht="43.9" customHeight="1" thickBot="1">
      <c r="A20" s="92"/>
      <c r="B20" s="100" t="s">
        <v>28</v>
      </c>
      <c r="C20" s="101"/>
      <c r="D20" s="42" t="s">
        <v>29</v>
      </c>
      <c r="E20" s="61">
        <v>7900</v>
      </c>
      <c r="F20" s="61">
        <v>7900</v>
      </c>
      <c r="G20" s="61">
        <v>7900</v>
      </c>
      <c r="H20" s="61">
        <v>7900</v>
      </c>
      <c r="I20" s="62">
        <v>7900</v>
      </c>
    </row>
    <row r="21" spans="1:11" ht="29.45" customHeight="1" thickBot="1">
      <c r="A21" s="86" t="s">
        <v>30</v>
      </c>
      <c r="B21" s="87"/>
      <c r="C21" s="87"/>
      <c r="D21" s="42"/>
      <c r="E21" s="43"/>
      <c r="F21" s="43"/>
      <c r="G21" s="43"/>
      <c r="H21" s="43"/>
      <c r="I21" s="31"/>
    </row>
    <row r="22" spans="1:11" ht="7.9" customHeight="1"/>
    <row r="23" spans="1:11" ht="22.15" customHeight="1">
      <c r="A23" s="88" t="s">
        <v>78</v>
      </c>
      <c r="B23" s="88"/>
      <c r="C23" s="88"/>
      <c r="D23" s="88"/>
      <c r="E23" s="88"/>
      <c r="F23" s="88"/>
      <c r="G23" s="88"/>
      <c r="H23" s="88"/>
      <c r="I23" s="88"/>
    </row>
    <row r="24" spans="1:11" ht="44.45" customHeight="1">
      <c r="A24" s="88"/>
      <c r="B24" s="88"/>
      <c r="C24" s="88"/>
      <c r="D24" s="88"/>
      <c r="E24" s="88"/>
      <c r="F24" s="88"/>
      <c r="G24" s="88"/>
      <c r="H24" s="88"/>
      <c r="I24" s="88"/>
    </row>
    <row r="25" spans="1:11" ht="19.149999999999999" customHeight="1">
      <c r="A25" s="4" t="s">
        <v>31</v>
      </c>
    </row>
    <row r="27" spans="1:11" ht="15.75">
      <c r="A27" s="5" t="s">
        <v>73</v>
      </c>
      <c r="B27" s="6"/>
      <c r="C27" s="6"/>
      <c r="D27" s="7"/>
      <c r="E27" s="7"/>
      <c r="F27" s="7"/>
      <c r="G27" s="7"/>
      <c r="H27" s="7"/>
      <c r="I27" s="7"/>
    </row>
    <row r="28" spans="1:11">
      <c r="A28" s="6"/>
      <c r="B28" s="6"/>
      <c r="C28" s="6"/>
      <c r="D28" s="7"/>
      <c r="E28" s="7"/>
      <c r="F28" s="7"/>
      <c r="G28" s="7"/>
      <c r="H28" s="7"/>
      <c r="I28" s="7"/>
    </row>
    <row r="29" spans="1:11" ht="15.75">
      <c r="A29" s="89" t="str">
        <f>'Приложение №2'!A41:F41</f>
        <v>Исполнитель Начальник ПТУ Лыткин В.Н. /________________/ Тел. (38259) 6-60-05</v>
      </c>
      <c r="B29" s="89"/>
      <c r="C29" s="89"/>
      <c r="D29" s="89"/>
      <c r="E29" s="89"/>
      <c r="F29" s="89"/>
      <c r="G29" s="89"/>
      <c r="H29" s="89"/>
      <c r="I29" s="89"/>
    </row>
    <row r="30" spans="1:11">
      <c r="A30" s="6"/>
      <c r="B30" s="6"/>
      <c r="C30" s="6"/>
      <c r="D30" s="7"/>
      <c r="E30" s="7"/>
      <c r="F30" s="7"/>
      <c r="G30" s="7"/>
      <c r="H30" s="7"/>
      <c r="I30" s="7"/>
    </row>
    <row r="31" spans="1:11" ht="15.75">
      <c r="A31" s="89"/>
      <c r="B31" s="89"/>
      <c r="C31" s="89"/>
      <c r="D31" s="89"/>
      <c r="E31" s="89"/>
      <c r="F31" s="89"/>
      <c r="G31" s="89"/>
      <c r="H31" s="89"/>
      <c r="I31" s="89"/>
    </row>
  </sheetData>
  <sheetProtection selectLockedCells="1" selectUnlockedCells="1"/>
  <mergeCells count="19">
    <mergeCell ref="A21:C21"/>
    <mergeCell ref="A23:I24"/>
    <mergeCell ref="A31:I31"/>
    <mergeCell ref="A29:I29"/>
    <mergeCell ref="A10:A20"/>
    <mergeCell ref="B10:B11"/>
    <mergeCell ref="B12:B13"/>
    <mergeCell ref="B18:B19"/>
    <mergeCell ref="B14:C14"/>
    <mergeCell ref="B15:B16"/>
    <mergeCell ref="B17:C17"/>
    <mergeCell ref="B20:C20"/>
    <mergeCell ref="A3:I3"/>
    <mergeCell ref="A8:D9"/>
    <mergeCell ref="E8:E9"/>
    <mergeCell ref="F8:F9"/>
    <mergeCell ref="G8:G9"/>
    <mergeCell ref="H8:H9"/>
    <mergeCell ref="I8:I9"/>
  </mergeCells>
  <pageMargins left="0.17" right="0.11805555555555555" top="0.34" bottom="0.74791666666666667" header="0.31" footer="0.51180555555555551"/>
  <pageSetup paperSize="9" scale="71" firstPageNumber="0" orientation="landscape" horizontalDpi="4294967295" verticalDpi="429496729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abSelected="1" view="pageBreakPreview" topLeftCell="A4" zoomScale="80" zoomScaleNormal="100" zoomScaleSheetLayoutView="80" workbookViewId="0">
      <selection activeCell="A37" sqref="A37"/>
    </sheetView>
  </sheetViews>
  <sheetFormatPr defaultRowHeight="14.25"/>
  <cols>
    <col min="1" max="1" width="16.75" customWidth="1"/>
    <col min="2" max="2" width="22.875" customWidth="1"/>
    <col min="3" max="3" width="16.75" customWidth="1"/>
    <col min="4" max="4" width="7.875" customWidth="1"/>
    <col min="5" max="5" width="15.25" customWidth="1"/>
    <col min="6" max="6" width="18.375" customWidth="1"/>
    <col min="7" max="7" width="11.25" customWidth="1"/>
    <col min="8" max="8" width="21.75" hidden="1" customWidth="1"/>
    <col min="9" max="9" width="9.75" customWidth="1"/>
  </cols>
  <sheetData>
    <row r="1" spans="1:9">
      <c r="E1" t="s">
        <v>32</v>
      </c>
    </row>
    <row r="3" spans="1:9" ht="32.25" customHeight="1">
      <c r="A3" s="77" t="s">
        <v>77</v>
      </c>
      <c r="B3" s="77"/>
      <c r="C3" s="77"/>
      <c r="D3" s="77"/>
      <c r="E3" s="77"/>
    </row>
    <row r="4" spans="1:9" ht="20.45" customHeight="1">
      <c r="A4" s="1"/>
      <c r="B4" s="1"/>
      <c r="C4" s="1"/>
      <c r="D4" s="1"/>
      <c r="E4" s="1"/>
    </row>
    <row r="5" spans="1:9" ht="19.149999999999999" customHeight="1">
      <c r="A5" t="str">
        <f>'Приложение №1'!A5</f>
        <v>Район Нижневартовский район, ХМАО</v>
      </c>
      <c r="C5" t="s">
        <v>69</v>
      </c>
    </row>
    <row r="6" spans="1:9" ht="19.149999999999999" customHeight="1">
      <c r="A6" t="s">
        <v>33</v>
      </c>
    </row>
    <row r="7" spans="1:9" ht="16.149999999999999" customHeight="1" thickBot="1"/>
    <row r="8" spans="1:9" ht="33.6" customHeight="1">
      <c r="A8" s="102" t="s">
        <v>3</v>
      </c>
      <c r="B8" s="103"/>
      <c r="C8" s="103"/>
      <c r="D8" s="103"/>
      <c r="E8" s="106" t="s">
        <v>34</v>
      </c>
    </row>
    <row r="9" spans="1:9" ht="19.899999999999999" customHeight="1" thickBot="1">
      <c r="A9" s="104"/>
      <c r="B9" s="105"/>
      <c r="C9" s="105"/>
      <c r="D9" s="105"/>
      <c r="E9" s="107"/>
    </row>
    <row r="10" spans="1:9" ht="30" customHeight="1">
      <c r="A10" s="108" t="s">
        <v>35</v>
      </c>
      <c r="B10" s="110" t="s">
        <v>36</v>
      </c>
      <c r="C10" s="25" t="s">
        <v>11</v>
      </c>
      <c r="D10" s="26" t="s">
        <v>12</v>
      </c>
      <c r="E10" s="63">
        <f>'[3]Нефть списание'!$O$32</f>
        <v>47114.355609756101</v>
      </c>
    </row>
    <row r="11" spans="1:9" ht="30" customHeight="1">
      <c r="A11" s="109"/>
      <c r="B11" s="111"/>
      <c r="C11" s="23" t="s">
        <v>13</v>
      </c>
      <c r="D11" s="24" t="s">
        <v>14</v>
      </c>
      <c r="E11" s="72">
        <f>E10*1.2</f>
        <v>56537.22673170732</v>
      </c>
    </row>
    <row r="12" spans="1:9" ht="30" customHeight="1">
      <c r="A12" s="109"/>
      <c r="B12" s="111" t="s">
        <v>75</v>
      </c>
      <c r="C12" s="23" t="s">
        <v>11</v>
      </c>
      <c r="D12" s="24" t="s">
        <v>16</v>
      </c>
      <c r="E12" s="66">
        <f>'[3]Нефть списание'!$P$32</f>
        <v>47114.355609756101</v>
      </c>
      <c r="F12" s="44"/>
    </row>
    <row r="13" spans="1:9" ht="30" customHeight="1">
      <c r="A13" s="109"/>
      <c r="B13" s="111"/>
      <c r="C13" s="23" t="s">
        <v>13</v>
      </c>
      <c r="D13" s="24" t="s">
        <v>17</v>
      </c>
      <c r="E13" s="59">
        <f>E12*1.2</f>
        <v>56537.22673170732</v>
      </c>
      <c r="F13" s="44"/>
      <c r="H13" s="13" t="s">
        <v>70</v>
      </c>
    </row>
    <row r="14" spans="1:9" ht="28.9" customHeight="1">
      <c r="A14" s="109"/>
      <c r="B14" s="111" t="s">
        <v>37</v>
      </c>
      <c r="C14" s="112"/>
      <c r="D14" s="24" t="s">
        <v>38</v>
      </c>
      <c r="E14" s="59">
        <f>'[3]Нефть списание'!$L$32</f>
        <v>41</v>
      </c>
      <c r="F14" s="44"/>
      <c r="H14">
        <f>E14*E10/1000</f>
        <v>1931.68858</v>
      </c>
    </row>
    <row r="15" spans="1:9" ht="26.25" customHeight="1">
      <c r="A15" s="109"/>
      <c r="B15" s="113" t="s">
        <v>39</v>
      </c>
      <c r="C15" s="23" t="s">
        <v>11</v>
      </c>
      <c r="D15" s="24" t="s">
        <v>40</v>
      </c>
      <c r="E15" s="59">
        <f>'[3]Нефть списание'!$N$32</f>
        <v>1931688.58</v>
      </c>
      <c r="F15" s="44"/>
      <c r="H15" s="13" t="s">
        <v>71</v>
      </c>
    </row>
    <row r="16" spans="1:9" ht="29.25" customHeight="1" thickBot="1">
      <c r="A16" s="109"/>
      <c r="B16" s="114"/>
      <c r="C16" s="71" t="s">
        <v>13</v>
      </c>
      <c r="D16" s="28" t="s">
        <v>41</v>
      </c>
      <c r="E16" s="67">
        <f>E15*1.2</f>
        <v>2318026.2960000001</v>
      </c>
      <c r="F16" s="44"/>
      <c r="H16" s="12" t="e">
        <f>#REF!-H14</f>
        <v>#REF!</v>
      </c>
      <c r="I16" s="12"/>
    </row>
    <row r="17" spans="1:8" ht="25.9" customHeight="1" thickBot="1">
      <c r="A17" s="109"/>
      <c r="B17" s="115" t="s">
        <v>42</v>
      </c>
      <c r="C17" s="68" t="s">
        <v>11</v>
      </c>
      <c r="D17" s="69" t="s">
        <v>43</v>
      </c>
      <c r="E17" s="70">
        <f>'[3]нефть транспорт'!$H$24</f>
        <v>0</v>
      </c>
      <c r="F17" s="44"/>
      <c r="H17" t="s">
        <v>72</v>
      </c>
    </row>
    <row r="18" spans="1:8" ht="25.9" customHeight="1">
      <c r="A18" s="109"/>
      <c r="B18" s="116"/>
      <c r="C18" s="14" t="s">
        <v>13</v>
      </c>
      <c r="D18" s="15" t="s">
        <v>44</v>
      </c>
      <c r="E18" s="73">
        <f>E17*1.2</f>
        <v>0</v>
      </c>
      <c r="F18" s="44"/>
      <c r="H18" s="44" t="e">
        <f>H16*1000/E14</f>
        <v>#REF!</v>
      </c>
    </row>
    <row r="19" spans="1:8" ht="25.9" customHeight="1">
      <c r="A19" s="109"/>
      <c r="B19" s="115" t="s">
        <v>45</v>
      </c>
      <c r="C19" s="14" t="s">
        <v>11</v>
      </c>
      <c r="D19" s="15" t="s">
        <v>46</v>
      </c>
      <c r="E19" s="75">
        <f>'[1]нефть транспорт'!$F$24/1000</f>
        <v>0</v>
      </c>
      <c r="F19" s="44"/>
    </row>
    <row r="20" spans="1:8" ht="25.9" customHeight="1">
      <c r="A20" s="109"/>
      <c r="B20" s="115"/>
      <c r="C20" s="14" t="s">
        <v>13</v>
      </c>
      <c r="D20" s="15" t="s">
        <v>47</v>
      </c>
      <c r="E20" s="74">
        <f>E19*1.2</f>
        <v>0</v>
      </c>
      <c r="F20" s="44"/>
    </row>
    <row r="21" spans="1:8" ht="29.45" customHeight="1" thickBot="1">
      <c r="A21" s="109"/>
      <c r="B21" s="117" t="s">
        <v>74</v>
      </c>
      <c r="C21" s="118"/>
      <c r="D21" s="18" t="s">
        <v>48</v>
      </c>
      <c r="E21" s="59">
        <f>'[1]нефть транспорт'!$G$24</f>
        <v>0</v>
      </c>
      <c r="F21" s="44"/>
    </row>
    <row r="22" spans="1:8" ht="25.9" customHeight="1" thickBot="1">
      <c r="A22" s="109"/>
      <c r="B22" s="119" t="s">
        <v>49</v>
      </c>
      <c r="C22" s="16" t="s">
        <v>11</v>
      </c>
      <c r="D22" s="17" t="s">
        <v>50</v>
      </c>
      <c r="E22" s="19" t="s">
        <v>67</v>
      </c>
    </row>
    <row r="23" spans="1:8" ht="25.9" customHeight="1">
      <c r="A23" s="109"/>
      <c r="B23" s="116"/>
      <c r="C23" s="8" t="s">
        <v>13</v>
      </c>
      <c r="D23" s="9" t="s">
        <v>51</v>
      </c>
      <c r="E23" s="20" t="s">
        <v>67</v>
      </c>
    </row>
    <row r="24" spans="1:8" ht="25.9" customHeight="1">
      <c r="A24" s="109"/>
      <c r="B24" s="120" t="s">
        <v>52</v>
      </c>
      <c r="C24" s="8" t="s">
        <v>11</v>
      </c>
      <c r="D24" s="9" t="s">
        <v>53</v>
      </c>
      <c r="E24" s="20" t="s">
        <v>67</v>
      </c>
    </row>
    <row r="25" spans="1:8" ht="25.9" customHeight="1">
      <c r="A25" s="109"/>
      <c r="B25" s="120"/>
      <c r="C25" s="8" t="s">
        <v>13</v>
      </c>
      <c r="D25" s="9" t="s">
        <v>54</v>
      </c>
      <c r="E25" s="20" t="s">
        <v>67</v>
      </c>
    </row>
    <row r="26" spans="1:8" ht="30.6" customHeight="1" thickBot="1">
      <c r="A26" s="109"/>
      <c r="B26" s="121" t="s">
        <v>55</v>
      </c>
      <c r="C26" s="122"/>
      <c r="D26" s="21" t="s">
        <v>56</v>
      </c>
      <c r="E26" s="22" t="s">
        <v>67</v>
      </c>
    </row>
    <row r="27" spans="1:8" ht="25.9" customHeight="1">
      <c r="A27" s="109"/>
      <c r="B27" s="123" t="s">
        <v>57</v>
      </c>
      <c r="C27" s="25" t="s">
        <v>11</v>
      </c>
      <c r="D27" s="26" t="s">
        <v>58</v>
      </c>
      <c r="E27" s="27" t="s">
        <v>67</v>
      </c>
    </row>
    <row r="28" spans="1:8" ht="30" customHeight="1">
      <c r="A28" s="109"/>
      <c r="B28" s="124"/>
      <c r="C28" s="23" t="s">
        <v>13</v>
      </c>
      <c r="D28" s="24" t="s">
        <v>59</v>
      </c>
      <c r="E28" s="20" t="s">
        <v>67</v>
      </c>
    </row>
    <row r="29" spans="1:8" ht="25.9" customHeight="1">
      <c r="A29" s="109"/>
      <c r="B29" s="124" t="s">
        <v>60</v>
      </c>
      <c r="C29" s="23" t="s">
        <v>11</v>
      </c>
      <c r="D29" s="24" t="s">
        <v>61</v>
      </c>
      <c r="E29" s="20" t="s">
        <v>67</v>
      </c>
    </row>
    <row r="30" spans="1:8" ht="25.9" customHeight="1">
      <c r="A30" s="109"/>
      <c r="B30" s="124"/>
      <c r="C30" s="23" t="s">
        <v>13</v>
      </c>
      <c r="D30" s="24" t="s">
        <v>62</v>
      </c>
      <c r="E30" s="20" t="s">
        <v>67</v>
      </c>
    </row>
    <row r="31" spans="1:8" ht="30.6" customHeight="1" thickBot="1">
      <c r="A31" s="109"/>
      <c r="B31" s="125" t="s">
        <v>63</v>
      </c>
      <c r="C31" s="126"/>
      <c r="D31" s="28" t="s">
        <v>64</v>
      </c>
      <c r="E31" s="29" t="s">
        <v>67</v>
      </c>
    </row>
    <row r="32" spans="1:8" ht="25.9" customHeight="1" thickBot="1">
      <c r="A32" s="109"/>
      <c r="B32" s="127" t="s">
        <v>65</v>
      </c>
      <c r="C32" s="128"/>
      <c r="D32" s="30" t="s">
        <v>29</v>
      </c>
      <c r="E32" s="58">
        <v>9500</v>
      </c>
    </row>
    <row r="33" spans="1:6" ht="25.9" customHeight="1" thickBot="1">
      <c r="A33" s="109"/>
      <c r="B33" s="129" t="s">
        <v>66</v>
      </c>
      <c r="C33" s="130"/>
      <c r="D33" s="35"/>
      <c r="E33" s="31"/>
    </row>
    <row r="34" spans="1:6" ht="12.6" customHeight="1">
      <c r="A34" s="10"/>
      <c r="B34" s="32"/>
      <c r="C34" s="33"/>
      <c r="D34" s="34"/>
    </row>
    <row r="35" spans="1:6" ht="32.450000000000003" customHeight="1">
      <c r="A35" s="88" t="s">
        <v>78</v>
      </c>
      <c r="B35" s="88"/>
      <c r="C35" s="88"/>
      <c r="D35" s="88"/>
      <c r="E35" s="88"/>
      <c r="F35" s="88"/>
    </row>
    <row r="36" spans="1:6" ht="56.25" customHeight="1">
      <c r="A36" s="88"/>
      <c r="B36" s="88"/>
      <c r="C36" s="88"/>
      <c r="D36" s="88"/>
      <c r="E36" s="88"/>
      <c r="F36" s="88"/>
    </row>
    <row r="37" spans="1:6" ht="19.149999999999999" customHeight="1">
      <c r="A37" s="4" t="s">
        <v>31</v>
      </c>
    </row>
    <row r="38" spans="1:6">
      <c r="A38" s="11"/>
      <c r="B38" s="11"/>
      <c r="C38" s="11"/>
      <c r="D38" s="11"/>
    </row>
    <row r="39" spans="1:6" ht="15.75">
      <c r="A39" s="5" t="s">
        <v>73</v>
      </c>
      <c r="B39" s="6"/>
      <c r="C39" s="6"/>
      <c r="D39" s="7"/>
      <c r="E39" s="7"/>
      <c r="F39" s="7"/>
    </row>
    <row r="40" spans="1:6">
      <c r="A40" s="6"/>
      <c r="B40" s="6"/>
      <c r="C40" s="6"/>
      <c r="D40" s="7"/>
      <c r="E40" s="7"/>
      <c r="F40" s="7"/>
    </row>
    <row r="41" spans="1:6" ht="15.75" customHeight="1">
      <c r="A41" s="89" t="s">
        <v>76</v>
      </c>
      <c r="B41" s="89"/>
      <c r="C41" s="89"/>
      <c r="D41" s="89"/>
      <c r="E41" s="89"/>
      <c r="F41" s="89"/>
    </row>
    <row r="42" spans="1:6">
      <c r="A42" s="6"/>
      <c r="B42" s="6"/>
      <c r="C42" s="6"/>
      <c r="D42" s="7"/>
      <c r="E42" s="7"/>
      <c r="F42" s="7"/>
    </row>
    <row r="43" spans="1:6" ht="15.75">
      <c r="A43" s="89"/>
      <c r="B43" s="89"/>
      <c r="C43" s="89"/>
      <c r="D43" s="89"/>
      <c r="E43" s="89"/>
      <c r="F43" s="89"/>
    </row>
  </sheetData>
  <sheetProtection selectLockedCells="1" selectUnlockedCells="1"/>
  <mergeCells count="22">
    <mergeCell ref="B31:C31"/>
    <mergeCell ref="B32:C32"/>
    <mergeCell ref="B33:C33"/>
    <mergeCell ref="A43:F43"/>
    <mergeCell ref="A41:F41"/>
    <mergeCell ref="A35:F36"/>
    <mergeCell ref="A3:E3"/>
    <mergeCell ref="A8:D9"/>
    <mergeCell ref="E8:E9"/>
    <mergeCell ref="A10:A33"/>
    <mergeCell ref="B10:B11"/>
    <mergeCell ref="B12:B13"/>
    <mergeCell ref="B14:C14"/>
    <mergeCell ref="B15:B16"/>
    <mergeCell ref="B17:B18"/>
    <mergeCell ref="B19:B20"/>
    <mergeCell ref="B21:C21"/>
    <mergeCell ref="B22:B23"/>
    <mergeCell ref="B24:B25"/>
    <mergeCell ref="B26:C26"/>
    <mergeCell ref="B27:B28"/>
    <mergeCell ref="B29:B30"/>
  </mergeCells>
  <pageMargins left="0.62992125984251968" right="0.23622047244094491" top="0.43" bottom="0.74803149606299213" header="0.41" footer="0.51181102362204722"/>
  <pageSetup paperSize="9" scale="75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№1</vt:lpstr>
      <vt:lpstr>Приложение №2</vt:lpstr>
      <vt:lpstr>'Приложение №2'!Область_печати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Михайлова Р.Ф.</dc:creator>
  <cp:lastModifiedBy>Сотникова Антонина Радиковна</cp:lastModifiedBy>
  <cp:lastPrinted>2019-06-17T02:19:10Z</cp:lastPrinted>
  <dcterms:created xsi:type="dcterms:W3CDTF">2013-08-14T05:09:02Z</dcterms:created>
  <dcterms:modified xsi:type="dcterms:W3CDTF">2024-07-19T09:18:05Z</dcterms:modified>
</cp:coreProperties>
</file>