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2\Томск\19 г. абз. 2-3\Факт 2020\"/>
    </mc:Choice>
  </mc:AlternateContent>
  <bookViews>
    <workbookView xWindow="0" yWindow="0" windowWidth="28800" windowHeight="12735"/>
  </bookViews>
  <sheets>
    <sheet name="Отпуск ЭЭ сет организациями" sheetId="1" r:id="rId1"/>
  </sheets>
  <externalReferences>
    <externalReference r:id="rId2"/>
  </externalReferences>
  <definedNames>
    <definedName name="_IDОтчета">178174</definedName>
    <definedName name="_IDШаблона">178176</definedName>
    <definedName name="add_11_1">'Отпуск ЭЭ сет организациями'!$E$23</definedName>
    <definedName name="add_11_2">'Отпуск ЭЭ сет организациями'!$E$26</definedName>
    <definedName name="add_11_3">'Отпуск ЭЭ сет организациями'!$E$30</definedName>
    <definedName name="add_11_4">'Отпуск ЭЭ сет организациями'!$E$46</definedName>
    <definedName name="add_11_5">'Отпуск ЭЭ сет организациями'!$E$65</definedName>
    <definedName name="add_11_6">'Отпуск ЭЭ сет организациями'!$E$68</definedName>
    <definedName name="add_11_7">'Отпуск ЭЭ сет организациями'!$E$72</definedName>
    <definedName name="add_11_8">'Отпуск ЭЭ сет организациями'!$E$88</definedName>
    <definedName name="anscount" hidden="1">1</definedName>
    <definedName name="DaNet">[1]TEHSHEET!$F$2:$F$3</definedName>
    <definedName name="kod_stroki_1">'Отпуск ЭЭ сет организациями'!$F$15:$F$55</definedName>
    <definedName name="kod_stroki_2">'Отпуск ЭЭ сет организациями'!$F$57:$F$97</definedName>
    <definedName name="ks_1730">'Отпуск ЭЭ сет организациями'!$F$80</definedName>
    <definedName name="ks_1750">'Отпуск ЭЭ сет организациями'!$F$82</definedName>
    <definedName name="ks_1760">'Отпуск ЭЭ сет организациями'!$F$83</definedName>
    <definedName name="ks_2020">'Отпуск ЭЭ сет организациями'!$F$93</definedName>
    <definedName name="ks_2130">'Отпуск ЭЭ сет организациями'!$F$106</definedName>
    <definedName name="ks_2340">'Отпуск ЭЭ сет организациями'!$F$127</definedName>
    <definedName name="ks_2450">'Отпуск ЭЭ сет организациями'!$F$139</definedName>
    <definedName name="ks_2550">'Отпуск ЭЭ сет организациями'!$F$149</definedName>
    <definedName name="ks_700">'Отпуск ЭЭ сет организациями'!$F$38</definedName>
    <definedName name="ks_720">'Отпуск ЭЭ сет организациями'!$F$40</definedName>
    <definedName name="ks_730">'Отпуск ЭЭ сет организациями'!$F$41</definedName>
    <definedName name="ks_990">'Отпуск ЭЭ сет организациями'!$F$51</definedName>
    <definedName name="MO_LIST_7">[1]REESTR_MO!$B$35</definedName>
    <definedName name="MONTH">[1]TEHSHEET!$D$2:$D$14</definedName>
    <definedName name="MR_LIST">[1]REESTR_MO!$E$2:$E$21</definedName>
    <definedName name="org">[1]Титульный!$G$15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организациями'!$E$25</definedName>
    <definedName name="start_11_3">'Отпуск ЭЭ сет организациями'!$E$28</definedName>
    <definedName name="start_11_4">'Отпуск ЭЭ сет организациями'!$E$44</definedName>
    <definedName name="start_11_5">'Отпуск ЭЭ сет организациями'!$E$60</definedName>
    <definedName name="start_11_6">'Отпуск ЭЭ сет организациями'!$E$67</definedName>
    <definedName name="start_11_7">'Отпуск ЭЭ сет организациями'!$E$70</definedName>
    <definedName name="start_11_8">'Отпуск ЭЭ сет организациями'!$E$86</definedName>
    <definedName name="type_report">[1]TEHSHEET!$G$2:$G$3</definedName>
    <definedName name="URL_FORMAT">[1]TEHSHEET!$D$23</definedName>
    <definedName name="version">[1]Инструкция!$B$3</definedName>
    <definedName name="YEAR">[1]TEHSHEET!$E$2:$E$6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I158" i="1"/>
  <c r="F158" i="1"/>
  <c r="G156" i="1"/>
  <c r="G155" i="1"/>
  <c r="K154" i="1"/>
  <c r="K152" i="1" s="1"/>
  <c r="J154" i="1"/>
  <c r="J152" i="1" s="1"/>
  <c r="I154" i="1"/>
  <c r="H154" i="1"/>
  <c r="G154" i="1" s="1"/>
  <c r="G153" i="1"/>
  <c r="I152" i="1"/>
  <c r="H152" i="1"/>
  <c r="G152" i="1" s="1"/>
  <c r="G151" i="1"/>
  <c r="G150" i="1"/>
  <c r="G149" i="1"/>
  <c r="K148" i="1"/>
  <c r="J148" i="1"/>
  <c r="I148" i="1"/>
  <c r="H148" i="1"/>
  <c r="G148" i="1" s="1"/>
  <c r="G147" i="1"/>
  <c r="G146" i="1"/>
  <c r="K145" i="1"/>
  <c r="K143" i="1" s="1"/>
  <c r="K142" i="1" s="1"/>
  <c r="J145" i="1"/>
  <c r="I145" i="1"/>
  <c r="H145" i="1"/>
  <c r="H143" i="1" s="1"/>
  <c r="G145" i="1"/>
  <c r="G144" i="1"/>
  <c r="J143" i="1"/>
  <c r="I143" i="1"/>
  <c r="I142" i="1" s="1"/>
  <c r="J142" i="1"/>
  <c r="G141" i="1"/>
  <c r="G140" i="1"/>
  <c r="G139" i="1"/>
  <c r="K138" i="1"/>
  <c r="K136" i="1" s="1"/>
  <c r="J138" i="1"/>
  <c r="J136" i="1" s="1"/>
  <c r="I138" i="1"/>
  <c r="H138" i="1"/>
  <c r="G138" i="1" s="1"/>
  <c r="G137" i="1"/>
  <c r="I136" i="1"/>
  <c r="H136" i="1"/>
  <c r="G134" i="1"/>
  <c r="G133" i="1"/>
  <c r="K132" i="1"/>
  <c r="K130" i="1" s="1"/>
  <c r="J132" i="1"/>
  <c r="I132" i="1"/>
  <c r="H132" i="1"/>
  <c r="H130" i="1" s="1"/>
  <c r="G130" i="1" s="1"/>
  <c r="G132" i="1"/>
  <c r="G131" i="1"/>
  <c r="J130" i="1"/>
  <c r="I130" i="1"/>
  <c r="G129" i="1"/>
  <c r="G128" i="1"/>
  <c r="G127" i="1"/>
  <c r="K126" i="1"/>
  <c r="J126" i="1"/>
  <c r="I126" i="1"/>
  <c r="G126" i="1" s="1"/>
  <c r="H126" i="1"/>
  <c r="G125" i="1"/>
  <c r="G124" i="1"/>
  <c r="G123" i="1"/>
  <c r="G122" i="1"/>
  <c r="G121" i="1"/>
  <c r="G120" i="1"/>
  <c r="K119" i="1"/>
  <c r="J119" i="1"/>
  <c r="I119" i="1"/>
  <c r="H119" i="1"/>
  <c r="H112" i="1" s="1"/>
  <c r="G118" i="1"/>
  <c r="G117" i="1"/>
  <c r="K116" i="1"/>
  <c r="G116" i="1" s="1"/>
  <c r="J116" i="1"/>
  <c r="I116" i="1"/>
  <c r="H116" i="1"/>
  <c r="G115" i="1"/>
  <c r="G114" i="1"/>
  <c r="K113" i="1"/>
  <c r="J113" i="1"/>
  <c r="G113" i="1" s="1"/>
  <c r="I113" i="1"/>
  <c r="H113" i="1"/>
  <c r="K112" i="1"/>
  <c r="K110" i="1" s="1"/>
  <c r="K109" i="1" s="1"/>
  <c r="I112" i="1"/>
  <c r="G111" i="1"/>
  <c r="I110" i="1"/>
  <c r="I109" i="1" s="1"/>
  <c r="G108" i="1"/>
  <c r="G107" i="1"/>
  <c r="G106" i="1"/>
  <c r="K105" i="1"/>
  <c r="K103" i="1" s="1"/>
  <c r="J105" i="1"/>
  <c r="J103" i="1" s="1"/>
  <c r="I105" i="1"/>
  <c r="H105" i="1"/>
  <c r="G105" i="1" s="1"/>
  <c r="G104" i="1"/>
  <c r="I103" i="1"/>
  <c r="H103" i="1"/>
  <c r="G101" i="1"/>
  <c r="G100" i="1"/>
  <c r="G99" i="1"/>
  <c r="K96" i="1"/>
  <c r="J96" i="1"/>
  <c r="I96" i="1"/>
  <c r="G96" i="1" s="1"/>
  <c r="H96" i="1"/>
  <c r="G95" i="1"/>
  <c r="G94" i="1"/>
  <c r="G93" i="1"/>
  <c r="G92" i="1"/>
  <c r="G91" i="1"/>
  <c r="G90" i="1"/>
  <c r="G89" i="1"/>
  <c r="G87" i="1"/>
  <c r="K85" i="1"/>
  <c r="K79" i="1" s="1"/>
  <c r="J85" i="1"/>
  <c r="J79" i="1" s="1"/>
  <c r="I85" i="1"/>
  <c r="H85" i="1"/>
  <c r="G85" i="1" s="1"/>
  <c r="G84" i="1"/>
  <c r="G83" i="1"/>
  <c r="G82" i="1"/>
  <c r="G81" i="1"/>
  <c r="G80" i="1"/>
  <c r="I79" i="1"/>
  <c r="H79" i="1"/>
  <c r="G79" i="1" s="1"/>
  <c r="G78" i="1"/>
  <c r="G77" i="1"/>
  <c r="G76" i="1"/>
  <c r="G75" i="1"/>
  <c r="G74" i="1"/>
  <c r="K73" i="1"/>
  <c r="J73" i="1"/>
  <c r="I73" i="1"/>
  <c r="H73" i="1"/>
  <c r="G73" i="1" s="1"/>
  <c r="G71" i="1"/>
  <c r="K69" i="1"/>
  <c r="J69" i="1"/>
  <c r="I69" i="1"/>
  <c r="H69" i="1"/>
  <c r="G69" i="1" s="1"/>
  <c r="K66" i="1"/>
  <c r="J66" i="1"/>
  <c r="I66" i="1"/>
  <c r="G66" i="1" s="1"/>
  <c r="H66" i="1"/>
  <c r="G64" i="1"/>
  <c r="G63" i="1"/>
  <c r="G62" i="1"/>
  <c r="G61" i="1"/>
  <c r="K59" i="1"/>
  <c r="K57" i="1" s="1"/>
  <c r="K97" i="1" s="1"/>
  <c r="J59" i="1"/>
  <c r="J57" i="1" s="1"/>
  <c r="J97" i="1" s="1"/>
  <c r="I59" i="1"/>
  <c r="H59" i="1"/>
  <c r="G59" i="1" s="1"/>
  <c r="G58" i="1"/>
  <c r="H57" i="1"/>
  <c r="H97" i="1" s="1"/>
  <c r="K54" i="1"/>
  <c r="J54" i="1"/>
  <c r="I54" i="1"/>
  <c r="H54" i="1"/>
  <c r="G54" i="1" s="1"/>
  <c r="G53" i="1"/>
  <c r="G52" i="1"/>
  <c r="G51" i="1"/>
  <c r="G50" i="1"/>
  <c r="G49" i="1"/>
  <c r="G48" i="1"/>
  <c r="G47" i="1"/>
  <c r="G45" i="1"/>
  <c r="K43" i="1"/>
  <c r="G43" i="1" s="1"/>
  <c r="J43" i="1"/>
  <c r="I43" i="1"/>
  <c r="H43" i="1"/>
  <c r="H37" i="1" s="1"/>
  <c r="G42" i="1"/>
  <c r="G41" i="1"/>
  <c r="G40" i="1"/>
  <c r="G39" i="1"/>
  <c r="G38" i="1"/>
  <c r="J37" i="1"/>
  <c r="I37" i="1"/>
  <c r="G36" i="1"/>
  <c r="G35" i="1"/>
  <c r="G34" i="1"/>
  <c r="G33" i="1"/>
  <c r="G32" i="1"/>
  <c r="K31" i="1"/>
  <c r="J31" i="1"/>
  <c r="I31" i="1"/>
  <c r="H31" i="1"/>
  <c r="G31" i="1"/>
  <c r="G29" i="1"/>
  <c r="K27" i="1"/>
  <c r="J27" i="1"/>
  <c r="I27" i="1"/>
  <c r="G27" i="1" s="1"/>
  <c r="H27" i="1"/>
  <c r="K24" i="1"/>
  <c r="J24" i="1"/>
  <c r="G24" i="1" s="1"/>
  <c r="I24" i="1"/>
  <c r="H24" i="1"/>
  <c r="G22" i="1"/>
  <c r="G21" i="1"/>
  <c r="G20" i="1"/>
  <c r="G19" i="1"/>
  <c r="K17" i="1"/>
  <c r="G17" i="1" s="1"/>
  <c r="J17" i="1"/>
  <c r="I17" i="1"/>
  <c r="H17" i="1"/>
  <c r="H15" i="1" s="1"/>
  <c r="G16" i="1"/>
  <c r="I15" i="1"/>
  <c r="I55" i="1" s="1"/>
  <c r="D9" i="1"/>
  <c r="G136" i="1" l="1"/>
  <c r="H110" i="1"/>
  <c r="H55" i="1"/>
  <c r="G103" i="1"/>
  <c r="G143" i="1"/>
  <c r="H142" i="1"/>
  <c r="G142" i="1" s="1"/>
  <c r="K15" i="1"/>
  <c r="K55" i="1" s="1"/>
  <c r="K37" i="1"/>
  <c r="G37" i="1" s="1"/>
  <c r="J112" i="1"/>
  <c r="J110" i="1" s="1"/>
  <c r="J109" i="1" s="1"/>
  <c r="G119" i="1"/>
  <c r="J15" i="1"/>
  <c r="J55" i="1" s="1"/>
  <c r="I57" i="1"/>
  <c r="I97" i="1" s="1"/>
  <c r="G97" i="1" s="1"/>
  <c r="G110" i="1" l="1"/>
  <c r="H109" i="1"/>
  <c r="G109" i="1" s="1"/>
  <c r="G55" i="1"/>
  <c r="G112" i="1"/>
  <c r="G15" i="1"/>
  <c r="G57" i="1"/>
</calcChain>
</file>

<file path=xl/sharedStrings.xml><?xml version="1.0" encoding="utf-8"?>
<sst xmlns="http://schemas.openxmlformats.org/spreadsheetml/2006/main" count="464" uniqueCount="361">
  <si>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</si>
  <si>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</si>
  <si>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</si>
  <si>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</si>
  <si>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</si>
  <si>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</si>
  <si>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</si>
  <si>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</si>
  <si>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</si>
  <si>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</si>
  <si>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</si>
  <si>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</si>
  <si>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</si>
  <si>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</si>
  <si>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</si>
  <si>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</si>
  <si>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</si>
  <si>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</si>
  <si>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</si>
  <si>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</si>
  <si>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</si>
  <si>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</si>
  <si>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</si>
  <si>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</si>
  <si>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</si>
  <si>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</si>
  <si>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</si>
  <si>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</si>
  <si>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</si>
  <si>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</si>
  <si>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</si>
  <si>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О</t>
  </si>
  <si>
    <t>1.2.1</t>
  </si>
  <si>
    <t>ЗАО "Энерго Сервис"</t>
  </si>
  <si>
    <t>7022014560</t>
  </si>
  <si>
    <t>702201001</t>
  </si>
  <si>
    <t>26856565</t>
  </si>
  <si>
    <t>1.2.2</t>
  </si>
  <si>
    <t>ООО "СЭС"</t>
  </si>
  <si>
    <t>8604049941</t>
  </si>
  <si>
    <t>781001001</t>
  </si>
  <si>
    <t>31293867</t>
  </si>
  <si>
    <t>1.2.3</t>
  </si>
  <si>
    <t>ООО "НОРД-СЕРВИС"</t>
  </si>
  <si>
    <t>7811493247</t>
  </si>
  <si>
    <t>781101001</t>
  </si>
  <si>
    <t>31293871</t>
  </si>
  <si>
    <t>1.2.4</t>
  </si>
  <si>
    <t>ОБЩЕСТВО С ОГРАНИЧЕННОЙ ОТВЕТСТВЕННОСТЬЮ  "ЭНЕРГОТЕХСЕРВИС"</t>
  </si>
  <si>
    <t>7203126844</t>
  </si>
  <si>
    <t>722401001</t>
  </si>
  <si>
    <t>egrul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</si>
  <si>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</si>
  <si>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</si>
  <si>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</si>
  <si>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</si>
  <si>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</si>
  <si>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</si>
  <si>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</si>
  <si>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</si>
  <si>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</si>
  <si>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1.4.1</t>
  </si>
  <si>
    <t>ПАО "ТРК"</t>
  </si>
  <si>
    <t>7017114672</t>
  </si>
  <si>
    <t>701750001</t>
  </si>
  <si>
    <t>26322920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</si>
  <si>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</si>
  <si>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</si>
  <si>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</si>
  <si>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</si>
  <si>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</si>
  <si>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</si>
  <si>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</si>
  <si>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</si>
  <si>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</si>
  <si>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</si>
  <si>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</si>
  <si>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</si>
  <si>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</si>
  <si>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</si>
  <si>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</si>
  <si>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</si>
  <si>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</si>
  <si>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</si>
  <si>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</si>
  <si>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</si>
  <si>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</si>
  <si>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</si>
  <si>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</si>
  <si>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</si>
  <si>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</si>
  <si>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</si>
  <si>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</si>
  <si>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</si>
  <si>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</si>
  <si>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</si>
  <si>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</si>
  <si>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</si>
  <si>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</si>
  <si>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</si>
  <si>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</si>
  <si>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</si>
  <si>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</si>
  <si>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АО "ЮТЭК"</t>
  </si>
  <si>
    <t>8601022317</t>
  </si>
  <si>
    <t>862450001</t>
  </si>
  <si>
    <t>26448471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</si>
  <si>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</si>
  <si>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</si>
  <si>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</si>
  <si>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</si>
  <si>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</si>
  <si>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</si>
  <si>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</si>
  <si>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</si>
  <si>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</si>
  <si>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</si>
  <si>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</si>
  <si>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</si>
  <si>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</si>
  <si>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</si>
  <si>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</si>
  <si>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</si>
  <si>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</si>
  <si>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</si>
  <si>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</si>
  <si>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</si>
  <si>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</si>
  <si>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</si>
  <si>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</si>
  <si>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</si>
  <si>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</si>
  <si>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</si>
  <si>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</si>
  <si>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</si>
  <si>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</si>
  <si>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</si>
  <si>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</si>
  <si>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</si>
  <si>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</si>
  <si>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</si>
  <si>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</si>
  <si>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12.2.1</t>
  </si>
  <si>
    <t>12.2.2</t>
  </si>
  <si>
    <t>12.2.3</t>
  </si>
  <si>
    <t>12.2.4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</si>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</sst>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2" x14ac:knownFonts="1">
    <font>
      <sz val="9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horizontal="left" vertical="center"/>
    </xf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>
      <alignment horizontal="lef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vertical="center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0" fontId="9" fillId="6" borderId="0" xfId="6" applyFont="1" applyFill="1" applyBorder="1" applyAlignment="1" applyProtection="1">
      <alignment horizontal="center" vertical="center" wrapText="1"/>
    </xf>
    <xf numFmtId="0" fontId="2" fillId="6" borderId="7" xfId="6" applyFont="1" applyFill="1" applyBorder="1" applyAlignment="1" applyProtection="1">
      <alignment horizontal="left" vertical="center"/>
    </xf>
    <xf numFmtId="0" fontId="0" fillId="7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0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49" fontId="11" fillId="8" borderId="7" xfId="0" applyNumberFormat="1" applyFont="1" applyFill="1" applyBorder="1" applyAlignment="1" applyProtection="1">
      <alignment horizontal="center" vertical="top"/>
    </xf>
    <xf numFmtId="0" fontId="11" fillId="8" borderId="9" xfId="0" applyFont="1" applyFill="1" applyBorder="1" applyAlignment="1" applyProtection="1">
      <alignment horizontal="left" vertical="center" indent="1"/>
    </xf>
    <xf numFmtId="0" fontId="11" fillId="8" borderId="9" xfId="0" applyFont="1" applyFill="1" applyBorder="1" applyAlignment="1" applyProtection="1">
      <alignment horizontal="center" vertical="top"/>
    </xf>
    <xf numFmtId="0" fontId="11" fillId="8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11" fillId="8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41;&#1080;&#1059;&#1069;&#1069;/1%20&#1072;&#1088;&#1093;&#1080;&#1074;%20&#1054;&#1090;&#1095;&#1077;&#1090;&#1099;%20&#1087;&#1088;&#1086;&#1095;&#1080;&#1077;%2007-21/&#1054;&#1090;&#1095;&#1077;&#1090;&#1099;%20&#1087;&#1088;&#1086;&#1095;&#1080;&#1077;%202021/4%20&#1092;.46,%2023-&#1053;/&#1055;&#1077;&#1088;&#1077;&#1076;&#1072;&#1095;&#1072;%20&#1058;&#1086;&#1084;&#1089;&#1082;/46EP.STX,%20&#1058;&#1086;&#1084;&#1089;&#1082;%20-%202021%20&#1043;&#1054;&#104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15">
          <cell r="G15" t="str">
            <v>ООО "Энергонефть Томск"</v>
          </cell>
        </row>
        <row r="44">
          <cell r="G44" t="str">
            <v>Стрюк Виталий Геннадьевич</v>
          </cell>
        </row>
        <row r="45">
          <cell r="G45" t="str">
            <v>Начальник  ОУ и СЭ</v>
          </cell>
        </row>
        <row r="46">
          <cell r="G46" t="str">
            <v>8 (38259) 6-60-30</v>
          </cell>
        </row>
      </sheetData>
      <sheetData sheetId="3"/>
      <sheetData sheetId="4"/>
      <sheetData sheetId="5"/>
      <sheetData sheetId="6"/>
      <sheetData sheetId="7">
        <row r="2">
          <cell r="D2" t="str">
            <v>январь</v>
          </cell>
          <cell r="E2">
            <v>2018</v>
          </cell>
          <cell r="F2" t="str">
            <v>Да</v>
          </cell>
          <cell r="G2" t="str">
            <v>В целом по организации</v>
          </cell>
        </row>
        <row r="3">
          <cell r="D3" t="str">
            <v>февраль</v>
          </cell>
          <cell r="E3">
            <v>2019</v>
          </cell>
          <cell r="F3" t="str">
            <v>Нет</v>
          </cell>
          <cell r="G3" t="str">
            <v>По обособленному подразделению</v>
          </cell>
        </row>
        <row r="4">
          <cell r="D4" t="str">
            <v>март</v>
          </cell>
          <cell r="E4">
            <v>2020</v>
          </cell>
        </row>
        <row r="5">
          <cell r="D5" t="str">
            <v>апрель</v>
          </cell>
          <cell r="E5">
            <v>2021</v>
          </cell>
        </row>
        <row r="6">
          <cell r="D6" t="str">
            <v>май</v>
          </cell>
          <cell r="E6">
            <v>2022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  <row r="23">
          <cell r="D23" t="str">
            <v>https://portal.eias.ru/Portal/DownloadPage.aspx?type=12&amp;guid=????????-????-????-????-????????????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E2" t="str">
            <v>Александровский</v>
          </cell>
        </row>
        <row r="3">
          <cell r="E3" t="str">
            <v>Асиновский</v>
          </cell>
        </row>
        <row r="4">
          <cell r="E4" t="str">
            <v>Бакчарский</v>
          </cell>
        </row>
        <row r="5">
          <cell r="E5" t="str">
            <v>Верхнекетский</v>
          </cell>
        </row>
        <row r="6">
          <cell r="E6" t="str">
            <v>Городской округ "Город Кедровый"</v>
          </cell>
        </row>
        <row r="7">
          <cell r="E7" t="str">
            <v>Городской округ "Город Стрежевой"</v>
          </cell>
        </row>
        <row r="8">
          <cell r="E8" t="str">
            <v>Городской округ "Город Томск"</v>
          </cell>
        </row>
        <row r="9">
          <cell r="E9" t="str">
            <v>Городской округ "ЗАТО Северск"</v>
          </cell>
        </row>
        <row r="10">
          <cell r="E10" t="str">
            <v>Зырянский</v>
          </cell>
        </row>
        <row r="11">
          <cell r="E11" t="str">
            <v>Каргасокский</v>
          </cell>
        </row>
        <row r="12">
          <cell r="E12" t="str">
            <v>Кожевниковский</v>
          </cell>
        </row>
        <row r="13">
          <cell r="E13" t="str">
            <v>Колпашевский</v>
          </cell>
        </row>
        <row r="14">
          <cell r="E14" t="str">
            <v>Кривошеинский</v>
          </cell>
        </row>
        <row r="15">
          <cell r="E15" t="str">
            <v>Молчановский</v>
          </cell>
        </row>
        <row r="16">
          <cell r="E16" t="str">
            <v>Парабельский</v>
          </cell>
        </row>
        <row r="17">
          <cell r="E17" t="str">
            <v>Первомайский</v>
          </cell>
        </row>
        <row r="18">
          <cell r="E18" t="str">
            <v>Тегульдетский</v>
          </cell>
        </row>
        <row r="19">
          <cell r="E19" t="str">
            <v>Томский</v>
          </cell>
        </row>
        <row r="20">
          <cell r="E20" t="str">
            <v>Чаинский</v>
          </cell>
        </row>
        <row r="21">
          <cell r="E21" t="str">
            <v>Шегарский</v>
          </cell>
        </row>
        <row r="35">
          <cell r="B35" t="str">
            <v>Городской округ "Город Стрежевой"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CG191"/>
  <sheetViews>
    <sheetView showGridLines="0" tabSelected="1" topLeftCell="C7" zoomScaleNormal="100" workbookViewId="0">
      <pane xSplit="4" ySplit="6" topLeftCell="G13" activePane="bottomRight" state="frozen"/>
      <selection activeCell="C7" sqref="C7"/>
      <selection pane="topRight" activeCell="G7" sqref="G7"/>
      <selection pane="bottomLeft" activeCell="C13" sqref="C13"/>
      <selection pane="bottomRight" activeCell="N31" sqref="N31"/>
    </sheetView>
  </sheetViews>
  <sheetFormatPr defaultRowHeight="11.25" x14ac:dyDescent="0.15"/>
  <cols>
    <col min="1" max="2" width="9.140625" style="1" hidden="1" customWidth="1"/>
    <col min="3" max="3" width="4.140625" style="1" customWidth="1"/>
    <col min="4" max="4" width="9.140625" style="1" customWidth="1"/>
    <col min="5" max="5" width="89.8554687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5" hidden="1" x14ac:dyDescent="0.15">
      <c r="S1" s="2"/>
      <c r="T1" s="2"/>
      <c r="U1" s="2"/>
      <c r="V1" s="2"/>
      <c r="Y1" s="2"/>
      <c r="AB1" s="2"/>
      <c r="AN1" s="2"/>
      <c r="AO1" s="2"/>
      <c r="AP1" s="2"/>
      <c r="AR1" s="2"/>
      <c r="BC1" s="2"/>
      <c r="BF1" s="2"/>
      <c r="BH1" s="2"/>
      <c r="BI1" s="2"/>
      <c r="BJ1" s="2"/>
      <c r="BK1" s="2"/>
      <c r="BL1" s="2"/>
      <c r="BQ1" s="2"/>
      <c r="BX1" s="2"/>
      <c r="BY1" s="2"/>
      <c r="CG1" s="2"/>
    </row>
    <row r="2" spans="1:85" hidden="1" x14ac:dyDescent="0.15"/>
    <row r="3" spans="1:85" hidden="1" x14ac:dyDescent="0.15"/>
    <row r="4" spans="1:85" hidden="1" x14ac:dyDescent="0.1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85" hidden="1" x14ac:dyDescent="0.1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85" hidden="1" x14ac:dyDescent="0.15">
      <c r="A6" s="5"/>
    </row>
    <row r="7" spans="1:85" ht="12" customHeight="1" x14ac:dyDescent="0.15">
      <c r="A7" s="5"/>
      <c r="D7" s="6"/>
      <c r="E7" s="6"/>
      <c r="F7" s="6"/>
      <c r="G7" s="6"/>
      <c r="H7" s="6"/>
      <c r="I7" s="6"/>
      <c r="J7" s="6"/>
      <c r="K7" s="7"/>
      <c r="Q7" s="8"/>
    </row>
    <row r="8" spans="1:85" ht="22.5" customHeight="1" x14ac:dyDescent="0.15">
      <c r="A8" s="5"/>
      <c r="D8" s="9" t="s">
        <v>11</v>
      </c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85" x14ac:dyDescent="0.15">
      <c r="A9" s="5"/>
      <c r="D9" s="11" t="str">
        <f>IF(org="","Не определено",org)</f>
        <v>ООО "Энергонефть Томск"</v>
      </c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85" ht="12" customHeight="1" x14ac:dyDescent="0.15">
      <c r="D10" s="12"/>
      <c r="E10" s="12"/>
      <c r="F10" s="6"/>
      <c r="G10" s="6"/>
      <c r="H10" s="6"/>
      <c r="I10" s="6"/>
      <c r="K10" s="13" t="s">
        <v>12</v>
      </c>
    </row>
    <row r="11" spans="1:85" ht="15" customHeight="1" x14ac:dyDescent="0.15">
      <c r="C11" s="6"/>
      <c r="D11" s="14" t="s">
        <v>13</v>
      </c>
      <c r="E11" s="15" t="s">
        <v>14</v>
      </c>
      <c r="F11" s="15" t="s">
        <v>15</v>
      </c>
      <c r="G11" s="15" t="s">
        <v>16</v>
      </c>
      <c r="H11" s="15" t="s">
        <v>17</v>
      </c>
      <c r="I11" s="15"/>
      <c r="J11" s="15"/>
      <c r="K11" s="16"/>
      <c r="L11" s="17"/>
    </row>
    <row r="12" spans="1:85" ht="15" customHeight="1" x14ac:dyDescent="0.15">
      <c r="C12" s="6"/>
      <c r="D12" s="18"/>
      <c r="E12" s="19"/>
      <c r="F12" s="19"/>
      <c r="G12" s="19"/>
      <c r="H12" s="20" t="s">
        <v>18</v>
      </c>
      <c r="I12" s="20" t="s">
        <v>19</v>
      </c>
      <c r="J12" s="20" t="s">
        <v>20</v>
      </c>
      <c r="K12" s="21" t="s">
        <v>21</v>
      </c>
      <c r="L12" s="17"/>
    </row>
    <row r="13" spans="1:85" ht="12" customHeight="1" x14ac:dyDescent="0.15">
      <c r="D13" s="22">
        <v>0</v>
      </c>
      <c r="E13" s="22">
        <v>1</v>
      </c>
      <c r="F13" s="22">
        <v>2</v>
      </c>
      <c r="G13" s="22">
        <v>3</v>
      </c>
      <c r="H13" s="22">
        <v>4</v>
      </c>
      <c r="I13" s="22">
        <v>5</v>
      </c>
      <c r="J13" s="22">
        <v>6</v>
      </c>
      <c r="K13" s="22">
        <v>7</v>
      </c>
    </row>
    <row r="14" spans="1:85" s="23" customFormat="1" ht="15" customHeight="1" x14ac:dyDescent="0.15">
      <c r="C14" s="24"/>
      <c r="D14" s="25" t="s">
        <v>22</v>
      </c>
      <c r="E14" s="26"/>
      <c r="F14" s="26"/>
      <c r="G14" s="26"/>
      <c r="H14" s="26"/>
      <c r="I14" s="26"/>
      <c r="J14" s="26"/>
      <c r="K14" s="27"/>
      <c r="L14" s="28"/>
    </row>
    <row r="15" spans="1:85" s="23" customFormat="1" ht="15" customHeight="1" x14ac:dyDescent="0.2">
      <c r="C15" s="24"/>
      <c r="D15" s="29" t="s">
        <v>23</v>
      </c>
      <c r="E15" s="30" t="s">
        <v>24</v>
      </c>
      <c r="F15" s="31">
        <v>10</v>
      </c>
      <c r="G15" s="32">
        <f>SUM(H15:K15)</f>
        <v>1735379.4320000003</v>
      </c>
      <c r="H15" s="32">
        <f>H16+H17+H24+H27</f>
        <v>1503846.3280000002</v>
      </c>
      <c r="I15" s="32">
        <f>I16+I17+I24+I27</f>
        <v>111891.432</v>
      </c>
      <c r="J15" s="32">
        <f>J16+J17+J24+J27</f>
        <v>119641.67199999999</v>
      </c>
      <c r="K15" s="32">
        <f>K16+K17+K24+K27</f>
        <v>0</v>
      </c>
      <c r="L15" s="28"/>
      <c r="M15" s="33"/>
      <c r="P15" s="34">
        <v>10</v>
      </c>
    </row>
    <row r="16" spans="1:85" s="23" customFormat="1" ht="15" customHeight="1" x14ac:dyDescent="0.2">
      <c r="C16" s="24"/>
      <c r="D16" s="29" t="s">
        <v>25</v>
      </c>
      <c r="E16" s="35" t="s">
        <v>26</v>
      </c>
      <c r="F16" s="31">
        <v>20</v>
      </c>
      <c r="G16" s="32">
        <f t="shared" ref="G16:G142" si="0">SUM(H16:K16)</f>
        <v>400478.35700000002</v>
      </c>
      <c r="H16" s="36">
        <v>400478.35700000002</v>
      </c>
      <c r="I16" s="36"/>
      <c r="J16" s="36"/>
      <c r="K16" s="36"/>
      <c r="L16" s="28"/>
      <c r="M16" s="33"/>
      <c r="P16" s="34">
        <v>20</v>
      </c>
    </row>
    <row r="17" spans="3:16" s="23" customFormat="1" ht="15" customHeight="1" x14ac:dyDescent="0.2">
      <c r="C17" s="24"/>
      <c r="D17" s="29" t="s">
        <v>27</v>
      </c>
      <c r="E17" s="35" t="s">
        <v>28</v>
      </c>
      <c r="F17" s="31">
        <v>30</v>
      </c>
      <c r="G17" s="32">
        <f t="shared" si="0"/>
        <v>231533.10399999999</v>
      </c>
      <c r="H17" s="32">
        <f>SUM(H18:H23)</f>
        <v>0</v>
      </c>
      <c r="I17" s="32">
        <f>SUM(I18:I23)</f>
        <v>111891.432</v>
      </c>
      <c r="J17" s="32">
        <f>SUM(J18:J23)</f>
        <v>119641.67199999999</v>
      </c>
      <c r="K17" s="32">
        <f>SUM(K18:K23)</f>
        <v>0</v>
      </c>
      <c r="L17" s="28"/>
      <c r="M17" s="33"/>
      <c r="P17" s="34">
        <v>30</v>
      </c>
    </row>
    <row r="18" spans="3:16" s="23" customFormat="1" ht="12.75" hidden="1" x14ac:dyDescent="0.2">
      <c r="C18" s="24"/>
      <c r="D18" s="37" t="s">
        <v>29</v>
      </c>
      <c r="E18" s="38"/>
      <c r="F18" s="39" t="s">
        <v>30</v>
      </c>
      <c r="G18" s="40"/>
      <c r="H18" s="40"/>
      <c r="I18" s="40"/>
      <c r="J18" s="40"/>
      <c r="K18" s="40"/>
      <c r="L18" s="28"/>
      <c r="M18" s="33"/>
      <c r="P18" s="34"/>
    </row>
    <row r="19" spans="3:16" s="23" customFormat="1" ht="15" customHeight="1" x14ac:dyDescent="0.15">
      <c r="C19" s="41" t="s">
        <v>31</v>
      </c>
      <c r="D19" s="42" t="s">
        <v>32</v>
      </c>
      <c r="E19" s="43" t="s">
        <v>33</v>
      </c>
      <c r="F19" s="44">
        <v>31</v>
      </c>
      <c r="G19" s="45">
        <f>SUM(H19:K19)</f>
        <v>153741.70500000002</v>
      </c>
      <c r="H19" s="46"/>
      <c r="I19" s="46">
        <v>111891.432</v>
      </c>
      <c r="J19" s="46">
        <v>41850.273000000001</v>
      </c>
      <c r="K19" s="47"/>
      <c r="L19" s="28"/>
      <c r="M19" s="48" t="s">
        <v>34</v>
      </c>
      <c r="N19" s="49" t="s">
        <v>35</v>
      </c>
      <c r="O19" s="49" t="s">
        <v>36</v>
      </c>
    </row>
    <row r="20" spans="3:16" s="23" customFormat="1" ht="15" customHeight="1" x14ac:dyDescent="0.15">
      <c r="C20" s="41" t="s">
        <v>31</v>
      </c>
      <c r="D20" s="42" t="s">
        <v>37</v>
      </c>
      <c r="E20" s="43" t="s">
        <v>38</v>
      </c>
      <c r="F20" s="44">
        <v>32</v>
      </c>
      <c r="G20" s="45">
        <f>SUM(H20:K20)</f>
        <v>34814.800000000003</v>
      </c>
      <c r="H20" s="46"/>
      <c r="I20" s="46"/>
      <c r="J20" s="46">
        <v>34814.800000000003</v>
      </c>
      <c r="K20" s="47"/>
      <c r="L20" s="28"/>
      <c r="M20" s="48" t="s">
        <v>39</v>
      </c>
      <c r="N20" s="49" t="s">
        <v>40</v>
      </c>
      <c r="O20" s="49" t="s">
        <v>41</v>
      </c>
    </row>
    <row r="21" spans="3:16" s="23" customFormat="1" ht="15" customHeight="1" x14ac:dyDescent="0.15">
      <c r="C21" s="41" t="s">
        <v>31</v>
      </c>
      <c r="D21" s="42" t="s">
        <v>42</v>
      </c>
      <c r="E21" s="43" t="s">
        <v>43</v>
      </c>
      <c r="F21" s="44">
        <v>33</v>
      </c>
      <c r="G21" s="45">
        <f>SUM(H21:K21)</f>
        <v>15628.998999999998</v>
      </c>
      <c r="H21" s="46"/>
      <c r="I21" s="46"/>
      <c r="J21" s="46">
        <v>15628.998999999998</v>
      </c>
      <c r="K21" s="47"/>
      <c r="L21" s="28"/>
      <c r="M21" s="48" t="s">
        <v>44</v>
      </c>
      <c r="N21" s="49" t="s">
        <v>45</v>
      </c>
      <c r="O21" s="49" t="s">
        <v>46</v>
      </c>
    </row>
    <row r="22" spans="3:16" s="23" customFormat="1" ht="15" customHeight="1" x14ac:dyDescent="0.15">
      <c r="C22" s="41" t="s">
        <v>31</v>
      </c>
      <c r="D22" s="42" t="s">
        <v>47</v>
      </c>
      <c r="E22" s="43" t="s">
        <v>48</v>
      </c>
      <c r="F22" s="44">
        <v>34</v>
      </c>
      <c r="G22" s="45">
        <f>SUM(H22:K22)</f>
        <v>27347.599999999999</v>
      </c>
      <c r="H22" s="46"/>
      <c r="I22" s="46"/>
      <c r="J22" s="46">
        <v>27347.599999999999</v>
      </c>
      <c r="K22" s="47"/>
      <c r="L22" s="28"/>
      <c r="M22" s="48" t="s">
        <v>49</v>
      </c>
      <c r="N22" s="49" t="s">
        <v>50</v>
      </c>
      <c r="O22" s="49" t="s">
        <v>51</v>
      </c>
    </row>
    <row r="23" spans="3:16" s="23" customFormat="1" ht="15" customHeight="1" x14ac:dyDescent="0.2">
      <c r="C23" s="24"/>
      <c r="D23" s="50"/>
      <c r="E23" s="51" t="s">
        <v>52</v>
      </c>
      <c r="F23" s="52"/>
      <c r="G23" s="52"/>
      <c r="H23" s="52"/>
      <c r="I23" s="52"/>
      <c r="J23" s="52"/>
      <c r="K23" s="53"/>
      <c r="L23" s="28"/>
      <c r="M23" s="33"/>
      <c r="P23" s="54"/>
    </row>
    <row r="24" spans="3:16" s="23" customFormat="1" ht="15" customHeight="1" x14ac:dyDescent="0.2">
      <c r="C24" s="24"/>
      <c r="D24" s="29" t="s">
        <v>53</v>
      </c>
      <c r="E24" s="35" t="s">
        <v>54</v>
      </c>
      <c r="F24" s="31" t="s">
        <v>55</v>
      </c>
      <c r="G24" s="32">
        <f t="shared" si="0"/>
        <v>0</v>
      </c>
      <c r="H24" s="32">
        <f>SUM(H25:H26)</f>
        <v>0</v>
      </c>
      <c r="I24" s="32">
        <f>SUM(I25:I26)</f>
        <v>0</v>
      </c>
      <c r="J24" s="32">
        <f>SUM(J25:J26)</f>
        <v>0</v>
      </c>
      <c r="K24" s="32">
        <f>SUM(K25:K26)</f>
        <v>0</v>
      </c>
      <c r="L24" s="28"/>
      <c r="M24" s="33"/>
      <c r="P24" s="54"/>
    </row>
    <row r="25" spans="3:16" s="23" customFormat="1" ht="12.75" hidden="1" x14ac:dyDescent="0.2">
      <c r="C25" s="24"/>
      <c r="D25" s="37" t="s">
        <v>56</v>
      </c>
      <c r="E25" s="38"/>
      <c r="F25" s="39" t="s">
        <v>55</v>
      </c>
      <c r="G25" s="40"/>
      <c r="H25" s="40"/>
      <c r="I25" s="40"/>
      <c r="J25" s="40"/>
      <c r="K25" s="40"/>
      <c r="L25" s="28"/>
      <c r="M25" s="33"/>
      <c r="P25" s="34"/>
    </row>
    <row r="26" spans="3:16" s="23" customFormat="1" ht="15" customHeight="1" x14ac:dyDescent="0.2">
      <c r="C26" s="24"/>
      <c r="D26" s="50"/>
      <c r="E26" s="51" t="s">
        <v>52</v>
      </c>
      <c r="F26" s="52"/>
      <c r="G26" s="52"/>
      <c r="H26" s="52"/>
      <c r="I26" s="52"/>
      <c r="J26" s="52"/>
      <c r="K26" s="53"/>
      <c r="L26" s="28"/>
      <c r="M26" s="33"/>
      <c r="P26" s="54"/>
    </row>
    <row r="27" spans="3:16" s="23" customFormat="1" ht="15" customHeight="1" x14ac:dyDescent="0.2">
      <c r="C27" s="24"/>
      <c r="D27" s="29" t="s">
        <v>57</v>
      </c>
      <c r="E27" s="35" t="s">
        <v>58</v>
      </c>
      <c r="F27" s="31" t="s">
        <v>59</v>
      </c>
      <c r="G27" s="32">
        <f t="shared" si="0"/>
        <v>1103367.9710000001</v>
      </c>
      <c r="H27" s="32">
        <f>SUM(H28:H30)</f>
        <v>1103367.9710000001</v>
      </c>
      <c r="I27" s="32">
        <f>SUM(I28:I30)</f>
        <v>0</v>
      </c>
      <c r="J27" s="32">
        <f>SUM(J28:J30)</f>
        <v>0</v>
      </c>
      <c r="K27" s="32">
        <f>SUM(K28:K30)</f>
        <v>0</v>
      </c>
      <c r="L27" s="28"/>
      <c r="M27" s="33"/>
      <c r="P27" s="34">
        <v>40</v>
      </c>
    </row>
    <row r="28" spans="3:16" s="23" customFormat="1" ht="12.75" hidden="1" x14ac:dyDescent="0.2">
      <c r="C28" s="24"/>
      <c r="D28" s="37" t="s">
        <v>60</v>
      </c>
      <c r="E28" s="38"/>
      <c r="F28" s="39" t="s">
        <v>59</v>
      </c>
      <c r="G28" s="40"/>
      <c r="H28" s="40"/>
      <c r="I28" s="40"/>
      <c r="J28" s="40"/>
      <c r="K28" s="40"/>
      <c r="L28" s="28"/>
      <c r="M28" s="33"/>
      <c r="P28" s="34"/>
    </row>
    <row r="29" spans="3:16" s="23" customFormat="1" ht="15" customHeight="1" x14ac:dyDescent="0.15">
      <c r="C29" s="41" t="s">
        <v>31</v>
      </c>
      <c r="D29" s="42" t="s">
        <v>61</v>
      </c>
      <c r="E29" s="43" t="s">
        <v>62</v>
      </c>
      <c r="F29" s="44">
        <v>431</v>
      </c>
      <c r="G29" s="45">
        <f>SUM(H29:K29)</f>
        <v>1103367.9710000001</v>
      </c>
      <c r="H29" s="46">
        <v>1103367.9710000001</v>
      </c>
      <c r="I29" s="46"/>
      <c r="J29" s="46"/>
      <c r="K29" s="47"/>
      <c r="L29" s="28"/>
      <c r="M29" s="48" t="s">
        <v>63</v>
      </c>
      <c r="N29" s="49" t="s">
        <v>64</v>
      </c>
      <c r="O29" s="49" t="s">
        <v>65</v>
      </c>
    </row>
    <row r="30" spans="3:16" s="23" customFormat="1" ht="15" customHeight="1" x14ac:dyDescent="0.2">
      <c r="C30" s="24"/>
      <c r="D30" s="50"/>
      <c r="E30" s="51" t="s">
        <v>52</v>
      </c>
      <c r="F30" s="52"/>
      <c r="G30" s="52"/>
      <c r="H30" s="52"/>
      <c r="I30" s="52"/>
      <c r="J30" s="52"/>
      <c r="K30" s="53"/>
      <c r="L30" s="28"/>
      <c r="M30" s="33"/>
      <c r="P30" s="34"/>
    </row>
    <row r="31" spans="3:16" s="23" customFormat="1" ht="15" customHeight="1" x14ac:dyDescent="0.2">
      <c r="C31" s="24"/>
      <c r="D31" s="29" t="s">
        <v>66</v>
      </c>
      <c r="E31" s="30" t="s">
        <v>67</v>
      </c>
      <c r="F31" s="31" t="s">
        <v>68</v>
      </c>
      <c r="G31" s="32">
        <f t="shared" si="0"/>
        <v>1565404.97</v>
      </c>
      <c r="H31" s="32">
        <f>H33+H34+H35</f>
        <v>0</v>
      </c>
      <c r="I31" s="32">
        <f>I32+I34+I35</f>
        <v>70101.517999999996</v>
      </c>
      <c r="J31" s="32">
        <f>J32+J33+J35</f>
        <v>1481392.564</v>
      </c>
      <c r="K31" s="32">
        <f>K32+K33+K34</f>
        <v>13910.888000000032</v>
      </c>
      <c r="L31" s="28"/>
      <c r="M31" s="33"/>
      <c r="P31" s="34">
        <v>50</v>
      </c>
    </row>
    <row r="32" spans="3:16" s="23" customFormat="1" ht="15" customHeight="1" x14ac:dyDescent="0.2">
      <c r="C32" s="24"/>
      <c r="D32" s="29" t="s">
        <v>69</v>
      </c>
      <c r="E32" s="35" t="s">
        <v>18</v>
      </c>
      <c r="F32" s="31" t="s">
        <v>70</v>
      </c>
      <c r="G32" s="32">
        <f t="shared" si="0"/>
        <v>1402030.3739999998</v>
      </c>
      <c r="H32" s="55"/>
      <c r="I32" s="36">
        <v>70101.517999999996</v>
      </c>
      <c r="J32" s="36">
        <v>1331928.8559999999</v>
      </c>
      <c r="K32" s="36"/>
      <c r="L32" s="28"/>
      <c r="M32" s="33"/>
      <c r="P32" s="34">
        <v>60</v>
      </c>
    </row>
    <row r="33" spans="3:16" s="23" customFormat="1" ht="15" customHeight="1" x14ac:dyDescent="0.2">
      <c r="C33" s="24"/>
      <c r="D33" s="29" t="s">
        <v>71</v>
      </c>
      <c r="E33" s="35" t="s">
        <v>19</v>
      </c>
      <c r="F33" s="31" t="s">
        <v>72</v>
      </c>
      <c r="G33" s="32">
        <f t="shared" si="0"/>
        <v>149463.70800000001</v>
      </c>
      <c r="H33" s="36"/>
      <c r="I33" s="55"/>
      <c r="J33" s="36">
        <v>149463.70800000001</v>
      </c>
      <c r="K33" s="36"/>
      <c r="L33" s="28"/>
      <c r="M33" s="33"/>
      <c r="P33" s="34">
        <v>70</v>
      </c>
    </row>
    <row r="34" spans="3:16" s="23" customFormat="1" ht="15" customHeight="1" x14ac:dyDescent="0.2">
      <c r="C34" s="24"/>
      <c r="D34" s="29" t="s">
        <v>73</v>
      </c>
      <c r="E34" s="35" t="s">
        <v>20</v>
      </c>
      <c r="F34" s="31" t="s">
        <v>74</v>
      </c>
      <c r="G34" s="32">
        <f t="shared" si="0"/>
        <v>13910.888000000032</v>
      </c>
      <c r="H34" s="36"/>
      <c r="I34" s="36"/>
      <c r="J34" s="55"/>
      <c r="K34" s="36">
        <v>13910.888000000032</v>
      </c>
      <c r="L34" s="28"/>
      <c r="M34" s="33"/>
      <c r="P34" s="34">
        <v>80</v>
      </c>
    </row>
    <row r="35" spans="3:16" s="23" customFormat="1" ht="15" customHeight="1" x14ac:dyDescent="0.2">
      <c r="C35" s="24"/>
      <c r="D35" s="29" t="s">
        <v>75</v>
      </c>
      <c r="E35" s="35" t="s">
        <v>76</v>
      </c>
      <c r="F35" s="31" t="s">
        <v>77</v>
      </c>
      <c r="G35" s="32">
        <f t="shared" si="0"/>
        <v>0</v>
      </c>
      <c r="H35" s="36"/>
      <c r="I35" s="36"/>
      <c r="J35" s="36"/>
      <c r="K35" s="55"/>
      <c r="L35" s="28"/>
      <c r="M35" s="33"/>
      <c r="P35" s="34">
        <v>90</v>
      </c>
    </row>
    <row r="36" spans="3:16" s="23" customFormat="1" ht="15" customHeight="1" x14ac:dyDescent="0.2">
      <c r="C36" s="24"/>
      <c r="D36" s="29" t="s">
        <v>78</v>
      </c>
      <c r="E36" s="56" t="s">
        <v>79</v>
      </c>
      <c r="F36" s="31" t="s">
        <v>80</v>
      </c>
      <c r="G36" s="32">
        <f t="shared" si="0"/>
        <v>0</v>
      </c>
      <c r="H36" s="36"/>
      <c r="I36" s="36"/>
      <c r="J36" s="36"/>
      <c r="K36" s="36"/>
      <c r="L36" s="28"/>
      <c r="M36" s="33"/>
      <c r="P36" s="34"/>
    </row>
    <row r="37" spans="3:16" s="23" customFormat="1" ht="15" customHeight="1" x14ac:dyDescent="0.2">
      <c r="C37" s="24"/>
      <c r="D37" s="29" t="s">
        <v>81</v>
      </c>
      <c r="E37" s="30" t="s">
        <v>82</v>
      </c>
      <c r="F37" s="57" t="s">
        <v>83</v>
      </c>
      <c r="G37" s="32">
        <f t="shared" si="0"/>
        <v>1603648.202</v>
      </c>
      <c r="H37" s="32">
        <f>H38+H40+H43+H47</f>
        <v>48672.934000000001</v>
      </c>
      <c r="I37" s="32">
        <f>I38+I40+I43+I47</f>
        <v>27722.587</v>
      </c>
      <c r="J37" s="32">
        <f>J38+J40+J43+J47</f>
        <v>1514211.175</v>
      </c>
      <c r="K37" s="32">
        <f>K38+K40+K43+K47</f>
        <v>13041.505999999998</v>
      </c>
      <c r="L37" s="28"/>
      <c r="M37" s="33"/>
      <c r="P37" s="34">
        <v>100</v>
      </c>
    </row>
    <row r="38" spans="3:16" s="23" customFormat="1" ht="22.5" x14ac:dyDescent="0.2">
      <c r="C38" s="24"/>
      <c r="D38" s="29" t="s">
        <v>84</v>
      </c>
      <c r="E38" s="35" t="s">
        <v>85</v>
      </c>
      <c r="F38" s="31" t="s">
        <v>86</v>
      </c>
      <c r="G38" s="32">
        <f t="shared" si="0"/>
        <v>0</v>
      </c>
      <c r="H38" s="36"/>
      <c r="I38" s="36"/>
      <c r="J38" s="36"/>
      <c r="K38" s="36"/>
      <c r="L38" s="28"/>
      <c r="M38" s="33"/>
      <c r="P38" s="34"/>
    </row>
    <row r="39" spans="3:16" s="23" customFormat="1" ht="15" customHeight="1" x14ac:dyDescent="0.2">
      <c r="C39" s="24"/>
      <c r="D39" s="29" t="s">
        <v>87</v>
      </c>
      <c r="E39" s="58" t="s">
        <v>88</v>
      </c>
      <c r="F39" s="31" t="s">
        <v>89</v>
      </c>
      <c r="G39" s="32">
        <f t="shared" si="0"/>
        <v>0</v>
      </c>
      <c r="H39" s="36"/>
      <c r="I39" s="36"/>
      <c r="J39" s="36"/>
      <c r="K39" s="36"/>
      <c r="L39" s="28"/>
      <c r="M39" s="33"/>
      <c r="P39" s="34"/>
    </row>
    <row r="40" spans="3:16" s="23" customFormat="1" ht="15" customHeight="1" x14ac:dyDescent="0.2">
      <c r="C40" s="24"/>
      <c r="D40" s="29" t="s">
        <v>90</v>
      </c>
      <c r="E40" s="35" t="s">
        <v>91</v>
      </c>
      <c r="F40" s="31" t="s">
        <v>92</v>
      </c>
      <c r="G40" s="32">
        <f t="shared" si="0"/>
        <v>1580502.06</v>
      </c>
      <c r="H40" s="36">
        <v>48672.934000000001</v>
      </c>
      <c r="I40" s="36">
        <v>19475.904999999999</v>
      </c>
      <c r="J40" s="36">
        <v>1510754.6340000001</v>
      </c>
      <c r="K40" s="36">
        <v>1598.5869999999998</v>
      </c>
      <c r="L40" s="28"/>
      <c r="M40" s="33"/>
      <c r="P40" s="34"/>
    </row>
    <row r="41" spans="3:16" s="23" customFormat="1" ht="15" customHeight="1" x14ac:dyDescent="0.2">
      <c r="C41" s="24"/>
      <c r="D41" s="29" t="s">
        <v>93</v>
      </c>
      <c r="E41" s="58" t="s">
        <v>94</v>
      </c>
      <c r="F41" s="31" t="s">
        <v>95</v>
      </c>
      <c r="G41" s="32">
        <f t="shared" si="0"/>
        <v>0</v>
      </c>
      <c r="H41" s="36"/>
      <c r="I41" s="36"/>
      <c r="J41" s="36"/>
      <c r="K41" s="36"/>
      <c r="L41" s="28"/>
      <c r="M41" s="33"/>
      <c r="P41" s="34"/>
    </row>
    <row r="42" spans="3:16" s="23" customFormat="1" ht="15" customHeight="1" x14ac:dyDescent="0.2">
      <c r="C42" s="24"/>
      <c r="D42" s="29" t="s">
        <v>96</v>
      </c>
      <c r="E42" s="59" t="s">
        <v>88</v>
      </c>
      <c r="F42" s="31" t="s">
        <v>97</v>
      </c>
      <c r="G42" s="32">
        <f t="shared" si="0"/>
        <v>0</v>
      </c>
      <c r="H42" s="36"/>
      <c r="I42" s="36"/>
      <c r="J42" s="36"/>
      <c r="K42" s="36"/>
      <c r="L42" s="28"/>
      <c r="M42" s="33"/>
      <c r="P42" s="34"/>
    </row>
    <row r="43" spans="3:16" s="23" customFormat="1" ht="15" customHeight="1" x14ac:dyDescent="0.2">
      <c r="C43" s="24"/>
      <c r="D43" s="29" t="s">
        <v>98</v>
      </c>
      <c r="E43" s="35" t="s">
        <v>99</v>
      </c>
      <c r="F43" s="31" t="s">
        <v>100</v>
      </c>
      <c r="G43" s="32">
        <f t="shared" si="0"/>
        <v>8800.777</v>
      </c>
      <c r="H43" s="32">
        <f>SUM(H44:H46)</f>
        <v>0</v>
      </c>
      <c r="I43" s="32">
        <f>SUM(I44:I46)</f>
        <v>8246.6820000000007</v>
      </c>
      <c r="J43" s="32">
        <f>SUM(J44:J46)</f>
        <v>554.09500000000003</v>
      </c>
      <c r="K43" s="32">
        <f>SUM(K44:K46)</f>
        <v>0</v>
      </c>
      <c r="L43" s="28"/>
      <c r="M43" s="33"/>
      <c r="P43" s="34"/>
    </row>
    <row r="44" spans="3:16" s="23" customFormat="1" ht="12.75" hidden="1" x14ac:dyDescent="0.2">
      <c r="C44" s="24"/>
      <c r="D44" s="37" t="s">
        <v>101</v>
      </c>
      <c r="E44" s="38"/>
      <c r="F44" s="39" t="s">
        <v>100</v>
      </c>
      <c r="G44" s="40"/>
      <c r="H44" s="40"/>
      <c r="I44" s="40"/>
      <c r="J44" s="40"/>
      <c r="K44" s="40"/>
      <c r="L44" s="28"/>
      <c r="M44" s="33"/>
      <c r="P44" s="34"/>
    </row>
    <row r="45" spans="3:16" s="23" customFormat="1" ht="15" customHeight="1" x14ac:dyDescent="0.15">
      <c r="C45" s="41" t="s">
        <v>31</v>
      </c>
      <c r="D45" s="42" t="s">
        <v>102</v>
      </c>
      <c r="E45" s="43" t="s">
        <v>103</v>
      </c>
      <c r="F45" s="44">
        <v>751</v>
      </c>
      <c r="G45" s="45">
        <f>SUM(H45:K45)</f>
        <v>8800.777</v>
      </c>
      <c r="H45" s="46"/>
      <c r="I45" s="46">
        <v>8246.6820000000007</v>
      </c>
      <c r="J45" s="46">
        <v>554.09500000000003</v>
      </c>
      <c r="K45" s="47"/>
      <c r="L45" s="28"/>
      <c r="M45" s="48" t="s">
        <v>104</v>
      </c>
      <c r="N45" s="49" t="s">
        <v>105</v>
      </c>
      <c r="O45" s="49" t="s">
        <v>106</v>
      </c>
    </row>
    <row r="46" spans="3:16" s="23" customFormat="1" ht="15" customHeight="1" x14ac:dyDescent="0.2">
      <c r="C46" s="24"/>
      <c r="D46" s="60"/>
      <c r="E46" s="51" t="s">
        <v>52</v>
      </c>
      <c r="F46" s="52"/>
      <c r="G46" s="52"/>
      <c r="H46" s="52"/>
      <c r="I46" s="52"/>
      <c r="J46" s="52"/>
      <c r="K46" s="53"/>
      <c r="L46" s="28"/>
      <c r="M46" s="33"/>
      <c r="P46" s="34"/>
    </row>
    <row r="47" spans="3:16" s="23" customFormat="1" ht="15" customHeight="1" x14ac:dyDescent="0.2">
      <c r="C47" s="24"/>
      <c r="D47" s="29" t="s">
        <v>107</v>
      </c>
      <c r="E47" s="61" t="s">
        <v>108</v>
      </c>
      <c r="F47" s="31" t="s">
        <v>109</v>
      </c>
      <c r="G47" s="32">
        <f t="shared" si="0"/>
        <v>14345.364999999998</v>
      </c>
      <c r="H47" s="36"/>
      <c r="I47" s="36"/>
      <c r="J47" s="36">
        <v>2902.4460000000004</v>
      </c>
      <c r="K47" s="36">
        <v>11442.918999999998</v>
      </c>
      <c r="L47" s="28"/>
      <c r="M47" s="33"/>
      <c r="P47" s="34">
        <v>120</v>
      </c>
    </row>
    <row r="48" spans="3:16" s="23" customFormat="1" ht="15" customHeight="1" x14ac:dyDescent="0.2">
      <c r="C48" s="24"/>
      <c r="D48" s="29" t="s">
        <v>110</v>
      </c>
      <c r="E48" s="30" t="s">
        <v>111</v>
      </c>
      <c r="F48" s="31" t="s">
        <v>112</v>
      </c>
      <c r="G48" s="32">
        <f t="shared" si="0"/>
        <v>1565404.97</v>
      </c>
      <c r="H48" s="36">
        <v>1402030.3739999998</v>
      </c>
      <c r="I48" s="36">
        <v>149463.70800000001</v>
      </c>
      <c r="J48" s="36">
        <v>13910.888000000032</v>
      </c>
      <c r="K48" s="36"/>
      <c r="L48" s="28"/>
      <c r="M48" s="33"/>
      <c r="P48" s="34">
        <v>150</v>
      </c>
    </row>
    <row r="49" spans="3:16" s="23" customFormat="1" ht="15" customHeight="1" x14ac:dyDescent="0.2">
      <c r="C49" s="24"/>
      <c r="D49" s="29" t="s">
        <v>113</v>
      </c>
      <c r="E49" s="30" t="s">
        <v>114</v>
      </c>
      <c r="F49" s="31" t="s">
        <v>115</v>
      </c>
      <c r="G49" s="32">
        <f t="shared" si="0"/>
        <v>0</v>
      </c>
      <c r="H49" s="36"/>
      <c r="I49" s="36"/>
      <c r="J49" s="36"/>
      <c r="K49" s="36"/>
      <c r="L49" s="28"/>
      <c r="M49" s="33"/>
      <c r="P49" s="34">
        <v>160</v>
      </c>
    </row>
    <row r="50" spans="3:16" s="23" customFormat="1" ht="15" customHeight="1" x14ac:dyDescent="0.2">
      <c r="C50" s="24"/>
      <c r="D50" s="29" t="s">
        <v>116</v>
      </c>
      <c r="E50" s="30" t="s">
        <v>117</v>
      </c>
      <c r="F50" s="31" t="s">
        <v>118</v>
      </c>
      <c r="G50" s="32">
        <f t="shared" si="0"/>
        <v>0</v>
      </c>
      <c r="H50" s="36"/>
      <c r="I50" s="36"/>
      <c r="J50" s="36"/>
      <c r="K50" s="36"/>
      <c r="L50" s="28"/>
      <c r="M50" s="33"/>
      <c r="P50" s="34">
        <v>180</v>
      </c>
    </row>
    <row r="51" spans="3:16" s="23" customFormat="1" ht="15" customHeight="1" x14ac:dyDescent="0.2">
      <c r="C51" s="24"/>
      <c r="D51" s="29" t="s">
        <v>119</v>
      </c>
      <c r="E51" s="30" t="s">
        <v>120</v>
      </c>
      <c r="F51" s="31" t="s">
        <v>121</v>
      </c>
      <c r="G51" s="32">
        <f t="shared" si="0"/>
        <v>131731.23000000001</v>
      </c>
      <c r="H51" s="36">
        <v>53143.02</v>
      </c>
      <c r="I51" s="36">
        <v>4806.6549999999997</v>
      </c>
      <c r="J51" s="36">
        <v>72912.172999999995</v>
      </c>
      <c r="K51" s="36">
        <v>869.38200000000029</v>
      </c>
      <c r="L51" s="28"/>
      <c r="M51" s="33"/>
      <c r="P51" s="34">
        <v>190</v>
      </c>
    </row>
    <row r="52" spans="3:16" s="23" customFormat="1" ht="15" customHeight="1" x14ac:dyDescent="0.2">
      <c r="C52" s="24"/>
      <c r="D52" s="29" t="s">
        <v>122</v>
      </c>
      <c r="E52" s="35" t="s">
        <v>123</v>
      </c>
      <c r="F52" s="31" t="s">
        <v>124</v>
      </c>
      <c r="G52" s="32">
        <f t="shared" si="0"/>
        <v>0</v>
      </c>
      <c r="H52" s="36"/>
      <c r="I52" s="36"/>
      <c r="J52" s="36"/>
      <c r="K52" s="36"/>
      <c r="L52" s="28"/>
      <c r="M52" s="33"/>
      <c r="P52" s="34">
        <v>200</v>
      </c>
    </row>
    <row r="53" spans="3:16" s="23" customFormat="1" ht="15" customHeight="1" x14ac:dyDescent="0.2">
      <c r="C53" s="24"/>
      <c r="D53" s="29" t="s">
        <v>125</v>
      </c>
      <c r="E53" s="30" t="s">
        <v>126</v>
      </c>
      <c r="F53" s="31" t="s">
        <v>127</v>
      </c>
      <c r="G53" s="32">
        <f t="shared" si="0"/>
        <v>0</v>
      </c>
      <c r="H53" s="36"/>
      <c r="I53" s="36"/>
      <c r="J53" s="36"/>
      <c r="K53" s="36"/>
      <c r="L53" s="28"/>
      <c r="M53" s="33"/>
      <c r="P53" s="54"/>
    </row>
    <row r="54" spans="3:16" s="23" customFormat="1" ht="22.5" x14ac:dyDescent="0.2">
      <c r="C54" s="24"/>
      <c r="D54" s="29" t="s">
        <v>128</v>
      </c>
      <c r="E54" s="56" t="s">
        <v>129</v>
      </c>
      <c r="F54" s="31" t="s">
        <v>130</v>
      </c>
      <c r="G54" s="32">
        <f t="shared" si="0"/>
        <v>131731.23000000001</v>
      </c>
      <c r="H54" s="32">
        <f>H51-H53</f>
        <v>53143.02</v>
      </c>
      <c r="I54" s="32">
        <f>I51-I53</f>
        <v>4806.6549999999997</v>
      </c>
      <c r="J54" s="32">
        <f>J51-J53</f>
        <v>72912.172999999995</v>
      </c>
      <c r="K54" s="32">
        <f>K51-K53</f>
        <v>869.38200000000029</v>
      </c>
      <c r="L54" s="28"/>
      <c r="M54" s="33"/>
      <c r="P54" s="54"/>
    </row>
    <row r="55" spans="3:16" s="23" customFormat="1" ht="15" customHeight="1" x14ac:dyDescent="0.2">
      <c r="C55" s="24"/>
      <c r="D55" s="29" t="s">
        <v>131</v>
      </c>
      <c r="E55" s="30" t="s">
        <v>132</v>
      </c>
      <c r="F55" s="31" t="s">
        <v>133</v>
      </c>
      <c r="G55" s="32">
        <f t="shared" si="0"/>
        <v>3.4560798667371273E-11</v>
      </c>
      <c r="H55" s="32">
        <f>(H15+H31+H36)-(H37+H48+H49+H50+H51)</f>
        <v>0</v>
      </c>
      <c r="I55" s="32">
        <f>(I15+I31+I36)-(I37+I48+I49+I50+I51)</f>
        <v>0</v>
      </c>
      <c r="J55" s="32">
        <f>(J15+J31+J36)-(J37+J48+J49+J50+J51)</f>
        <v>0</v>
      </c>
      <c r="K55" s="32">
        <f>(K15+K31+K36)-(K37+K48+K49+K50+K51)</f>
        <v>3.4560798667371273E-11</v>
      </c>
      <c r="L55" s="28"/>
      <c r="M55" s="33"/>
      <c r="P55" s="34">
        <v>210</v>
      </c>
    </row>
    <row r="56" spans="3:16" s="23" customFormat="1" ht="15" customHeight="1" x14ac:dyDescent="0.2">
      <c r="C56" s="24"/>
      <c r="D56" s="25" t="s">
        <v>134</v>
      </c>
      <c r="E56" s="26"/>
      <c r="F56" s="26"/>
      <c r="G56" s="26"/>
      <c r="H56" s="26"/>
      <c r="I56" s="26"/>
      <c r="J56" s="26"/>
      <c r="K56" s="27"/>
      <c r="L56" s="28"/>
      <c r="M56" s="33"/>
      <c r="P56" s="54"/>
    </row>
    <row r="57" spans="3:16" s="23" customFormat="1" ht="15" customHeight="1" x14ac:dyDescent="0.2">
      <c r="C57" s="24"/>
      <c r="D57" s="29" t="s">
        <v>135</v>
      </c>
      <c r="E57" s="30" t="s">
        <v>24</v>
      </c>
      <c r="F57" s="31" t="s">
        <v>136</v>
      </c>
      <c r="G57" s="32">
        <f t="shared" si="0"/>
        <v>202.20708333333332</v>
      </c>
      <c r="H57" s="32">
        <f>H58+H59+H66+H69</f>
        <v>174.92758333333333</v>
      </c>
      <c r="I57" s="32">
        <f>I58+I59+I66+I69</f>
        <v>13.436500000000002</v>
      </c>
      <c r="J57" s="32">
        <f>J58+J59+J66+J69</f>
        <v>13.842999999999998</v>
      </c>
      <c r="K57" s="32">
        <f>K58+K59+K66+K69</f>
        <v>0</v>
      </c>
      <c r="L57" s="28"/>
      <c r="M57" s="33"/>
      <c r="P57" s="34">
        <v>300</v>
      </c>
    </row>
    <row r="58" spans="3:16" s="23" customFormat="1" ht="15" customHeight="1" x14ac:dyDescent="0.2">
      <c r="C58" s="24"/>
      <c r="D58" s="29" t="s">
        <v>137</v>
      </c>
      <c r="E58" s="35" t="s">
        <v>26</v>
      </c>
      <c r="F58" s="31" t="s">
        <v>138</v>
      </c>
      <c r="G58" s="32">
        <f t="shared" si="0"/>
        <v>46.03</v>
      </c>
      <c r="H58" s="36">
        <v>46.03</v>
      </c>
      <c r="I58" s="36"/>
      <c r="J58" s="36"/>
      <c r="K58" s="36"/>
      <c r="L58" s="28"/>
      <c r="M58" s="33"/>
      <c r="P58" s="34">
        <v>310</v>
      </c>
    </row>
    <row r="59" spans="3:16" s="23" customFormat="1" ht="15" customHeight="1" x14ac:dyDescent="0.2">
      <c r="C59" s="24"/>
      <c r="D59" s="29" t="s">
        <v>139</v>
      </c>
      <c r="E59" s="35" t="s">
        <v>28</v>
      </c>
      <c r="F59" s="31" t="s">
        <v>140</v>
      </c>
      <c r="G59" s="32">
        <f t="shared" si="0"/>
        <v>27.279499999999999</v>
      </c>
      <c r="H59" s="32">
        <f>SUM(H60:H65)</f>
        <v>0</v>
      </c>
      <c r="I59" s="32">
        <f>SUM(I60:I65)</f>
        <v>13.436500000000002</v>
      </c>
      <c r="J59" s="32">
        <f>SUM(J60:J65)</f>
        <v>13.842999999999998</v>
      </c>
      <c r="K59" s="32">
        <f>SUM(K60:K65)</f>
        <v>0</v>
      </c>
      <c r="L59" s="28"/>
      <c r="M59" s="33"/>
      <c r="P59" s="34">
        <v>320</v>
      </c>
    </row>
    <row r="60" spans="3:16" s="23" customFormat="1" ht="12.75" hidden="1" x14ac:dyDescent="0.2">
      <c r="C60" s="24"/>
      <c r="D60" s="37" t="s">
        <v>141</v>
      </c>
      <c r="E60" s="38"/>
      <c r="F60" s="39" t="s">
        <v>140</v>
      </c>
      <c r="G60" s="40"/>
      <c r="H60" s="40"/>
      <c r="I60" s="40"/>
      <c r="J60" s="40"/>
      <c r="K60" s="40"/>
      <c r="L60" s="28"/>
      <c r="M60" s="33"/>
      <c r="P60" s="34"/>
    </row>
    <row r="61" spans="3:16" s="23" customFormat="1" ht="15" customHeight="1" x14ac:dyDescent="0.15">
      <c r="C61" s="41" t="s">
        <v>31</v>
      </c>
      <c r="D61" s="42" t="s">
        <v>142</v>
      </c>
      <c r="E61" s="43" t="s">
        <v>33</v>
      </c>
      <c r="F61" s="44">
        <v>1061</v>
      </c>
      <c r="G61" s="45">
        <f>SUM(H61:K61)</f>
        <v>18.355250000000002</v>
      </c>
      <c r="H61" s="46"/>
      <c r="I61" s="46">
        <v>13.436500000000002</v>
      </c>
      <c r="J61" s="46">
        <v>4.9187500000000002</v>
      </c>
      <c r="K61" s="47"/>
      <c r="L61" s="28"/>
      <c r="M61" s="48" t="s">
        <v>34</v>
      </c>
      <c r="N61" s="49" t="s">
        <v>35</v>
      </c>
      <c r="O61" s="49" t="s">
        <v>36</v>
      </c>
    </row>
    <row r="62" spans="3:16" s="23" customFormat="1" ht="15" customHeight="1" x14ac:dyDescent="0.15">
      <c r="C62" s="41" t="s">
        <v>31</v>
      </c>
      <c r="D62" s="42" t="s">
        <v>143</v>
      </c>
      <c r="E62" s="43" t="s">
        <v>38</v>
      </c>
      <c r="F62" s="44">
        <v>1062</v>
      </c>
      <c r="G62" s="45">
        <f>SUM(H62:K62)</f>
        <v>4.0774999999999997</v>
      </c>
      <c r="H62" s="46"/>
      <c r="I62" s="46"/>
      <c r="J62" s="46">
        <v>4.0774999999999997</v>
      </c>
      <c r="K62" s="47"/>
      <c r="L62" s="28"/>
      <c r="M62" s="48" t="s">
        <v>39</v>
      </c>
      <c r="N62" s="49" t="s">
        <v>40</v>
      </c>
      <c r="O62" s="49" t="s">
        <v>41</v>
      </c>
    </row>
    <row r="63" spans="3:16" s="23" customFormat="1" ht="15" customHeight="1" x14ac:dyDescent="0.15">
      <c r="C63" s="41" t="s">
        <v>31</v>
      </c>
      <c r="D63" s="42" t="s">
        <v>144</v>
      </c>
      <c r="E63" s="43" t="s">
        <v>43</v>
      </c>
      <c r="F63" s="44">
        <v>1063</v>
      </c>
      <c r="G63" s="45">
        <f>SUM(H63:K63)</f>
        <v>1.7668333333333333</v>
      </c>
      <c r="H63" s="46"/>
      <c r="I63" s="46"/>
      <c r="J63" s="46">
        <v>1.7668333333333333</v>
      </c>
      <c r="K63" s="47"/>
      <c r="L63" s="28"/>
      <c r="M63" s="48" t="s">
        <v>44</v>
      </c>
      <c r="N63" s="49" t="s">
        <v>45</v>
      </c>
      <c r="O63" s="49" t="s">
        <v>46</v>
      </c>
    </row>
    <row r="64" spans="3:16" s="23" customFormat="1" ht="15" customHeight="1" x14ac:dyDescent="0.15">
      <c r="C64" s="41" t="s">
        <v>31</v>
      </c>
      <c r="D64" s="42" t="s">
        <v>145</v>
      </c>
      <c r="E64" s="43" t="s">
        <v>48</v>
      </c>
      <c r="F64" s="44">
        <v>1064</v>
      </c>
      <c r="G64" s="45">
        <f>SUM(H64:K64)</f>
        <v>3.0799166666666662</v>
      </c>
      <c r="H64" s="46"/>
      <c r="I64" s="46"/>
      <c r="J64" s="46">
        <v>3.0799166666666662</v>
      </c>
      <c r="K64" s="47"/>
      <c r="L64" s="28"/>
      <c r="M64" s="48" t="s">
        <v>49</v>
      </c>
      <c r="N64" s="49" t="s">
        <v>50</v>
      </c>
      <c r="O64" s="49" t="s">
        <v>51</v>
      </c>
    </row>
    <row r="65" spans="3:16" s="23" customFormat="1" ht="15" customHeight="1" x14ac:dyDescent="0.2">
      <c r="C65" s="24"/>
      <c r="D65" s="50"/>
      <c r="E65" s="51" t="s">
        <v>52</v>
      </c>
      <c r="F65" s="52"/>
      <c r="G65" s="52"/>
      <c r="H65" s="52"/>
      <c r="I65" s="52"/>
      <c r="J65" s="52"/>
      <c r="K65" s="53"/>
      <c r="L65" s="28"/>
      <c r="M65" s="33"/>
      <c r="P65" s="34"/>
    </row>
    <row r="66" spans="3:16" s="23" customFormat="1" ht="15" customHeight="1" x14ac:dyDescent="0.2">
      <c r="C66" s="24"/>
      <c r="D66" s="29" t="s">
        <v>146</v>
      </c>
      <c r="E66" s="35" t="s">
        <v>54</v>
      </c>
      <c r="F66" s="31" t="s">
        <v>147</v>
      </c>
      <c r="G66" s="32">
        <f t="shared" si="0"/>
        <v>0</v>
      </c>
      <c r="H66" s="32">
        <f>SUM(H67:H68)</f>
        <v>0</v>
      </c>
      <c r="I66" s="32">
        <f>SUM(I67:I68)</f>
        <v>0</v>
      </c>
      <c r="J66" s="32">
        <f>SUM(J67:J68)</f>
        <v>0</v>
      </c>
      <c r="K66" s="32">
        <f>SUM(K67:K68)</f>
        <v>0</v>
      </c>
      <c r="L66" s="28"/>
      <c r="M66" s="33"/>
      <c r="P66" s="34"/>
    </row>
    <row r="67" spans="3:16" s="23" customFormat="1" ht="12.75" hidden="1" customHeight="1" x14ac:dyDescent="0.2">
      <c r="C67" s="24"/>
      <c r="D67" s="37" t="s">
        <v>148</v>
      </c>
      <c r="E67" s="38"/>
      <c r="F67" s="39" t="s">
        <v>147</v>
      </c>
      <c r="G67" s="40"/>
      <c r="H67" s="40"/>
      <c r="I67" s="40"/>
      <c r="J67" s="40"/>
      <c r="K67" s="40"/>
      <c r="L67" s="28"/>
      <c r="M67" s="33"/>
      <c r="P67" s="34"/>
    </row>
    <row r="68" spans="3:16" s="23" customFormat="1" ht="15" customHeight="1" x14ac:dyDescent="0.2">
      <c r="C68" s="24"/>
      <c r="D68" s="50"/>
      <c r="E68" s="51" t="s">
        <v>52</v>
      </c>
      <c r="F68" s="52"/>
      <c r="G68" s="52"/>
      <c r="H68" s="52"/>
      <c r="I68" s="52"/>
      <c r="J68" s="52"/>
      <c r="K68" s="53"/>
      <c r="L68" s="28"/>
      <c r="M68" s="33"/>
      <c r="P68" s="34"/>
    </row>
    <row r="69" spans="3:16" s="23" customFormat="1" ht="15" customHeight="1" x14ac:dyDescent="0.2">
      <c r="C69" s="24"/>
      <c r="D69" s="29" t="s">
        <v>149</v>
      </c>
      <c r="E69" s="35" t="s">
        <v>58</v>
      </c>
      <c r="F69" s="31" t="s">
        <v>150</v>
      </c>
      <c r="G69" s="32">
        <f t="shared" si="0"/>
        <v>128.89758333333333</v>
      </c>
      <c r="H69" s="32">
        <f>SUM(H70:H72)</f>
        <v>128.89758333333333</v>
      </c>
      <c r="I69" s="32">
        <f>SUM(I70:I72)</f>
        <v>0</v>
      </c>
      <c r="J69" s="32">
        <f>SUM(J70:J72)</f>
        <v>0</v>
      </c>
      <c r="K69" s="32">
        <f>SUM(K70:K72)</f>
        <v>0</v>
      </c>
      <c r="L69" s="28"/>
      <c r="M69" s="33"/>
      <c r="P69" s="34">
        <v>330</v>
      </c>
    </row>
    <row r="70" spans="3:16" s="23" customFormat="1" ht="12.75" hidden="1" customHeight="1" x14ac:dyDescent="0.2">
      <c r="C70" s="24"/>
      <c r="D70" s="37" t="s">
        <v>151</v>
      </c>
      <c r="E70" s="38"/>
      <c r="F70" s="39" t="s">
        <v>150</v>
      </c>
      <c r="G70" s="40"/>
      <c r="H70" s="40"/>
      <c r="I70" s="40"/>
      <c r="J70" s="40"/>
      <c r="K70" s="40"/>
      <c r="L70" s="28"/>
      <c r="M70" s="33"/>
      <c r="P70" s="34"/>
    </row>
    <row r="71" spans="3:16" s="23" customFormat="1" ht="15" customHeight="1" x14ac:dyDescent="0.15">
      <c r="C71" s="41" t="s">
        <v>31</v>
      </c>
      <c r="D71" s="42" t="s">
        <v>152</v>
      </c>
      <c r="E71" s="43" t="s">
        <v>62</v>
      </c>
      <c r="F71" s="44">
        <v>1461</v>
      </c>
      <c r="G71" s="45">
        <f>SUM(H71:K71)</f>
        <v>128.89758333333333</v>
      </c>
      <c r="H71" s="46">
        <v>128.89758333333333</v>
      </c>
      <c r="I71" s="46"/>
      <c r="J71" s="46"/>
      <c r="K71" s="47"/>
      <c r="L71" s="28"/>
      <c r="M71" s="48" t="s">
        <v>63</v>
      </c>
      <c r="N71" s="49" t="s">
        <v>64</v>
      </c>
      <c r="O71" s="49" t="s">
        <v>65</v>
      </c>
    </row>
    <row r="72" spans="3:16" s="23" customFormat="1" ht="15" customHeight="1" x14ac:dyDescent="0.2">
      <c r="C72" s="24"/>
      <c r="D72" s="50"/>
      <c r="E72" s="51" t="s">
        <v>52</v>
      </c>
      <c r="F72" s="52"/>
      <c r="G72" s="52"/>
      <c r="H72" s="52"/>
      <c r="I72" s="52"/>
      <c r="J72" s="52"/>
      <c r="K72" s="53"/>
      <c r="L72" s="28"/>
      <c r="M72" s="33"/>
      <c r="P72" s="34"/>
    </row>
    <row r="73" spans="3:16" s="23" customFormat="1" ht="15" customHeight="1" x14ac:dyDescent="0.2">
      <c r="C73" s="24"/>
      <c r="D73" s="29" t="s">
        <v>153</v>
      </c>
      <c r="E73" s="30" t="s">
        <v>67</v>
      </c>
      <c r="F73" s="31" t="s">
        <v>154</v>
      </c>
      <c r="G73" s="32">
        <f t="shared" si="0"/>
        <v>183.27336470834945</v>
      </c>
      <c r="H73" s="32">
        <f>H75+H76+H77</f>
        <v>0</v>
      </c>
      <c r="I73" s="32">
        <f>I74+I76+I77</f>
        <v>9.7889999999999997</v>
      </c>
      <c r="J73" s="32">
        <f>J74+J75+J77</f>
        <v>171.64831745592264</v>
      </c>
      <c r="K73" s="32">
        <f>K74+K75+K76</f>
        <v>1.8360472524268332</v>
      </c>
      <c r="L73" s="28"/>
      <c r="M73" s="33"/>
      <c r="P73" s="34">
        <v>340</v>
      </c>
    </row>
    <row r="74" spans="3:16" s="23" customFormat="1" ht="15" customHeight="1" x14ac:dyDescent="0.2">
      <c r="C74" s="24"/>
      <c r="D74" s="29" t="s">
        <v>155</v>
      </c>
      <c r="E74" s="35" t="s">
        <v>18</v>
      </c>
      <c r="F74" s="31" t="s">
        <v>156</v>
      </c>
      <c r="G74" s="32">
        <f t="shared" si="0"/>
        <v>163.15214755113851</v>
      </c>
      <c r="H74" s="55"/>
      <c r="I74" s="36">
        <v>9.7889999999999997</v>
      </c>
      <c r="J74" s="36">
        <v>153.36314755113852</v>
      </c>
      <c r="K74" s="36"/>
      <c r="L74" s="28"/>
      <c r="M74" s="33"/>
      <c r="P74" s="34">
        <v>350</v>
      </c>
    </row>
    <row r="75" spans="3:16" s="23" customFormat="1" ht="15" customHeight="1" x14ac:dyDescent="0.2">
      <c r="C75" s="24"/>
      <c r="D75" s="29" t="s">
        <v>157</v>
      </c>
      <c r="E75" s="35" t="s">
        <v>19</v>
      </c>
      <c r="F75" s="31" t="s">
        <v>158</v>
      </c>
      <c r="G75" s="32">
        <f t="shared" si="0"/>
        <v>18.285169904784105</v>
      </c>
      <c r="H75" s="36"/>
      <c r="I75" s="62"/>
      <c r="J75" s="36">
        <v>18.285169904784105</v>
      </c>
      <c r="K75" s="36"/>
      <c r="L75" s="28"/>
      <c r="M75" s="33"/>
      <c r="P75" s="34">
        <v>360</v>
      </c>
    </row>
    <row r="76" spans="3:16" s="23" customFormat="1" ht="15" customHeight="1" x14ac:dyDescent="0.2">
      <c r="C76" s="24"/>
      <c r="D76" s="29" t="s">
        <v>159</v>
      </c>
      <c r="E76" s="35" t="s">
        <v>20</v>
      </c>
      <c r="F76" s="31" t="s">
        <v>160</v>
      </c>
      <c r="G76" s="32">
        <f t="shared" si="0"/>
        <v>1.8360472524268332</v>
      </c>
      <c r="H76" s="36"/>
      <c r="I76" s="36"/>
      <c r="J76" s="55"/>
      <c r="K76" s="36">
        <v>1.8360472524268332</v>
      </c>
      <c r="L76" s="28"/>
      <c r="M76" s="33"/>
      <c r="P76" s="34">
        <v>370</v>
      </c>
    </row>
    <row r="77" spans="3:16" s="23" customFormat="1" ht="15" customHeight="1" x14ac:dyDescent="0.2">
      <c r="C77" s="24"/>
      <c r="D77" s="29" t="s">
        <v>161</v>
      </c>
      <c r="E77" s="35" t="s">
        <v>76</v>
      </c>
      <c r="F77" s="31" t="s">
        <v>162</v>
      </c>
      <c r="G77" s="32">
        <f t="shared" si="0"/>
        <v>0</v>
      </c>
      <c r="H77" s="36"/>
      <c r="I77" s="36"/>
      <c r="J77" s="36"/>
      <c r="K77" s="55"/>
      <c r="L77" s="28"/>
      <c r="M77" s="33"/>
      <c r="P77" s="34">
        <v>380</v>
      </c>
    </row>
    <row r="78" spans="3:16" s="23" customFormat="1" ht="15" customHeight="1" x14ac:dyDescent="0.2">
      <c r="C78" s="24"/>
      <c r="D78" s="29" t="s">
        <v>163</v>
      </c>
      <c r="E78" s="56" t="s">
        <v>79</v>
      </c>
      <c r="F78" s="31" t="s">
        <v>164</v>
      </c>
      <c r="G78" s="32">
        <f t="shared" si="0"/>
        <v>0</v>
      </c>
      <c r="H78" s="36"/>
      <c r="I78" s="36"/>
      <c r="J78" s="36"/>
      <c r="K78" s="36"/>
      <c r="L78" s="28"/>
      <c r="M78" s="33"/>
      <c r="P78" s="34"/>
    </row>
    <row r="79" spans="3:16" s="23" customFormat="1" ht="15" customHeight="1" x14ac:dyDescent="0.2">
      <c r="C79" s="24"/>
      <c r="D79" s="29" t="s">
        <v>165</v>
      </c>
      <c r="E79" s="30" t="s">
        <v>82</v>
      </c>
      <c r="F79" s="57" t="s">
        <v>166</v>
      </c>
      <c r="G79" s="32">
        <f t="shared" si="0"/>
        <v>186.93433333333329</v>
      </c>
      <c r="H79" s="32">
        <f>H80+H82+H85+H89</f>
        <v>5.5938333333333325</v>
      </c>
      <c r="I79" s="32">
        <f>I80+I82+I85+I89</f>
        <v>4.3269166666666665</v>
      </c>
      <c r="J79" s="32">
        <f>J80+J82+J85+J89</f>
        <v>175.2826194142398</v>
      </c>
      <c r="K79" s="32">
        <f>K80+K82+K85+K89</f>
        <v>1.7309639190934887</v>
      </c>
      <c r="L79" s="28"/>
      <c r="M79" s="33"/>
      <c r="P79" s="34">
        <v>390</v>
      </c>
    </row>
    <row r="80" spans="3:16" s="23" customFormat="1" ht="22.5" x14ac:dyDescent="0.2">
      <c r="C80" s="24"/>
      <c r="D80" s="29" t="s">
        <v>167</v>
      </c>
      <c r="E80" s="35" t="s">
        <v>85</v>
      </c>
      <c r="F80" s="31" t="s">
        <v>168</v>
      </c>
      <c r="G80" s="32">
        <f t="shared" si="0"/>
        <v>0</v>
      </c>
      <c r="H80" s="36"/>
      <c r="I80" s="36"/>
      <c r="J80" s="36"/>
      <c r="K80" s="36"/>
      <c r="L80" s="28"/>
      <c r="M80" s="33"/>
      <c r="P80" s="34"/>
    </row>
    <row r="81" spans="3:16" s="23" customFormat="1" ht="15" customHeight="1" x14ac:dyDescent="0.2">
      <c r="C81" s="24"/>
      <c r="D81" s="29" t="s">
        <v>169</v>
      </c>
      <c r="E81" s="58" t="s">
        <v>88</v>
      </c>
      <c r="F81" s="31" t="s">
        <v>170</v>
      </c>
      <c r="G81" s="32">
        <f t="shared" si="0"/>
        <v>0</v>
      </c>
      <c r="H81" s="36"/>
      <c r="I81" s="36"/>
      <c r="J81" s="36"/>
      <c r="K81" s="36"/>
      <c r="L81" s="28"/>
      <c r="M81" s="33"/>
      <c r="P81" s="34"/>
    </row>
    <row r="82" spans="3:16" s="23" customFormat="1" ht="15" customHeight="1" x14ac:dyDescent="0.2">
      <c r="C82" s="24"/>
      <c r="D82" s="29" t="s">
        <v>171</v>
      </c>
      <c r="E82" s="35" t="s">
        <v>91</v>
      </c>
      <c r="F82" s="31" t="s">
        <v>172</v>
      </c>
      <c r="G82" s="32">
        <f t="shared" si="0"/>
        <v>183.84782984131246</v>
      </c>
      <c r="H82" s="36">
        <v>5.5938333333333325</v>
      </c>
      <c r="I82" s="36">
        <v>3.3813333333333335</v>
      </c>
      <c r="J82" s="36">
        <v>174.73457984131247</v>
      </c>
      <c r="K82" s="36">
        <v>0.13808333333333331</v>
      </c>
      <c r="L82" s="28"/>
      <c r="M82" s="33"/>
      <c r="P82" s="34"/>
    </row>
    <row r="83" spans="3:16" s="23" customFormat="1" ht="15" customHeight="1" x14ac:dyDescent="0.2">
      <c r="C83" s="24"/>
      <c r="D83" s="29" t="s">
        <v>173</v>
      </c>
      <c r="E83" s="58" t="s">
        <v>94</v>
      </c>
      <c r="F83" s="31" t="s">
        <v>174</v>
      </c>
      <c r="G83" s="32">
        <f t="shared" si="0"/>
        <v>0</v>
      </c>
      <c r="H83" s="36"/>
      <c r="I83" s="36"/>
      <c r="J83" s="36"/>
      <c r="K83" s="36"/>
      <c r="L83" s="28"/>
      <c r="M83" s="33"/>
      <c r="P83" s="34"/>
    </row>
    <row r="84" spans="3:16" s="23" customFormat="1" ht="15" customHeight="1" x14ac:dyDescent="0.2">
      <c r="C84" s="24"/>
      <c r="D84" s="29" t="s">
        <v>175</v>
      </c>
      <c r="E84" s="59" t="s">
        <v>88</v>
      </c>
      <c r="F84" s="31" t="s">
        <v>176</v>
      </c>
      <c r="G84" s="32">
        <f t="shared" si="0"/>
        <v>0</v>
      </c>
      <c r="H84" s="36"/>
      <c r="I84" s="36"/>
      <c r="J84" s="36"/>
      <c r="K84" s="36"/>
      <c r="L84" s="28"/>
      <c r="M84" s="33"/>
      <c r="P84" s="34"/>
    </row>
    <row r="85" spans="3:16" s="23" customFormat="1" ht="15" customHeight="1" x14ac:dyDescent="0.2">
      <c r="C85" s="24"/>
      <c r="D85" s="29" t="s">
        <v>177</v>
      </c>
      <c r="E85" s="35" t="s">
        <v>99</v>
      </c>
      <c r="F85" s="31" t="s">
        <v>178</v>
      </c>
      <c r="G85" s="32">
        <f t="shared" si="0"/>
        <v>1.0103333333333331</v>
      </c>
      <c r="H85" s="32">
        <f>SUM(H86:H88)</f>
        <v>0</v>
      </c>
      <c r="I85" s="32">
        <f>SUM(I86:I88)</f>
        <v>0.94558333333333311</v>
      </c>
      <c r="J85" s="32">
        <f>SUM(J86:J88)</f>
        <v>6.4750000000000016E-2</v>
      </c>
      <c r="K85" s="32">
        <f>SUM(K86:K88)</f>
        <v>0</v>
      </c>
      <c r="L85" s="28"/>
      <c r="M85" s="33"/>
      <c r="P85" s="34"/>
    </row>
    <row r="86" spans="3:16" s="23" customFormat="1" ht="12.75" hidden="1" customHeight="1" x14ac:dyDescent="0.2">
      <c r="C86" s="24"/>
      <c r="D86" s="37" t="s">
        <v>179</v>
      </c>
      <c r="E86" s="38"/>
      <c r="F86" s="39" t="s">
        <v>178</v>
      </c>
      <c r="G86" s="40"/>
      <c r="H86" s="40"/>
      <c r="I86" s="40"/>
      <c r="J86" s="40"/>
      <c r="K86" s="40"/>
      <c r="L86" s="28"/>
      <c r="M86" s="33"/>
      <c r="P86" s="34"/>
    </row>
    <row r="87" spans="3:16" s="23" customFormat="1" ht="15" customHeight="1" x14ac:dyDescent="0.15">
      <c r="C87" s="41" t="s">
        <v>31</v>
      </c>
      <c r="D87" s="42" t="s">
        <v>180</v>
      </c>
      <c r="E87" s="43" t="s">
        <v>103</v>
      </c>
      <c r="F87" s="44">
        <v>1781</v>
      </c>
      <c r="G87" s="45">
        <f>SUM(H87:K87)</f>
        <v>1.0103333333333331</v>
      </c>
      <c r="H87" s="46"/>
      <c r="I87" s="46">
        <v>0.94558333333333311</v>
      </c>
      <c r="J87" s="46">
        <v>6.4750000000000016E-2</v>
      </c>
      <c r="K87" s="47"/>
      <c r="L87" s="28"/>
      <c r="M87" s="48" t="s">
        <v>104</v>
      </c>
      <c r="N87" s="49" t="s">
        <v>105</v>
      </c>
      <c r="O87" s="49" t="s">
        <v>106</v>
      </c>
    </row>
    <row r="88" spans="3:16" s="23" customFormat="1" ht="15" customHeight="1" x14ac:dyDescent="0.2">
      <c r="C88" s="24"/>
      <c r="D88" s="50"/>
      <c r="E88" s="51" t="s">
        <v>52</v>
      </c>
      <c r="F88" s="52"/>
      <c r="G88" s="52"/>
      <c r="H88" s="52"/>
      <c r="I88" s="52"/>
      <c r="J88" s="52"/>
      <c r="K88" s="53"/>
      <c r="L88" s="28"/>
      <c r="M88" s="33"/>
      <c r="P88" s="34"/>
    </row>
    <row r="89" spans="3:16" s="23" customFormat="1" ht="15" customHeight="1" x14ac:dyDescent="0.2">
      <c r="C89" s="24"/>
      <c r="D89" s="29" t="s">
        <v>181</v>
      </c>
      <c r="E89" s="61" t="s">
        <v>108</v>
      </c>
      <c r="F89" s="31" t="s">
        <v>182</v>
      </c>
      <c r="G89" s="32">
        <f t="shared" si="0"/>
        <v>2.0761701586874892</v>
      </c>
      <c r="H89" s="36"/>
      <c r="I89" s="36"/>
      <c r="J89" s="36">
        <v>0.48328957292733388</v>
      </c>
      <c r="K89" s="36">
        <v>1.5928805857601553</v>
      </c>
      <c r="L89" s="28"/>
      <c r="M89" s="33"/>
      <c r="P89" s="34">
        <v>410</v>
      </c>
    </row>
    <row r="90" spans="3:16" s="23" customFormat="1" ht="15" customHeight="1" x14ac:dyDescent="0.2">
      <c r="C90" s="24"/>
      <c r="D90" s="29" t="s">
        <v>183</v>
      </c>
      <c r="E90" s="30" t="s">
        <v>111</v>
      </c>
      <c r="F90" s="31" t="s">
        <v>184</v>
      </c>
      <c r="G90" s="32">
        <f t="shared" si="0"/>
        <v>183.27336470834945</v>
      </c>
      <c r="H90" s="36">
        <v>163.15214755113851</v>
      </c>
      <c r="I90" s="36">
        <v>18.285169904784105</v>
      </c>
      <c r="J90" s="36">
        <v>1.8360472524268332</v>
      </c>
      <c r="K90" s="36"/>
      <c r="L90" s="28"/>
      <c r="M90" s="33"/>
      <c r="P90" s="34">
        <v>440</v>
      </c>
    </row>
    <row r="91" spans="3:16" s="23" customFormat="1" ht="15" customHeight="1" x14ac:dyDescent="0.2">
      <c r="C91" s="24"/>
      <c r="D91" s="29" t="s">
        <v>185</v>
      </c>
      <c r="E91" s="30" t="s">
        <v>114</v>
      </c>
      <c r="F91" s="31" t="s">
        <v>186</v>
      </c>
      <c r="G91" s="32">
        <f t="shared" si="0"/>
        <v>0</v>
      </c>
      <c r="H91" s="36"/>
      <c r="I91" s="36"/>
      <c r="J91" s="36"/>
      <c r="K91" s="36"/>
      <c r="L91" s="28"/>
      <c r="M91" s="33"/>
      <c r="P91" s="34">
        <v>450</v>
      </c>
    </row>
    <row r="92" spans="3:16" s="23" customFormat="1" ht="15" customHeight="1" x14ac:dyDescent="0.2">
      <c r="C92" s="24"/>
      <c r="D92" s="29" t="s">
        <v>187</v>
      </c>
      <c r="E92" s="30" t="s">
        <v>117</v>
      </c>
      <c r="F92" s="31" t="s">
        <v>188</v>
      </c>
      <c r="G92" s="32">
        <f t="shared" si="0"/>
        <v>0</v>
      </c>
      <c r="H92" s="36"/>
      <c r="I92" s="36"/>
      <c r="J92" s="36"/>
      <c r="K92" s="36"/>
      <c r="L92" s="28"/>
      <c r="M92" s="33"/>
      <c r="P92" s="34">
        <v>470</v>
      </c>
    </row>
    <row r="93" spans="3:16" s="23" customFormat="1" ht="15" customHeight="1" x14ac:dyDescent="0.2">
      <c r="C93" s="24"/>
      <c r="D93" s="29" t="s">
        <v>189</v>
      </c>
      <c r="E93" s="30" t="s">
        <v>120</v>
      </c>
      <c r="F93" s="31" t="s">
        <v>190</v>
      </c>
      <c r="G93" s="32">
        <f t="shared" si="0"/>
        <v>15.272750000000002</v>
      </c>
      <c r="H93" s="36">
        <v>6.1816024488615016</v>
      </c>
      <c r="I93" s="36">
        <v>0.61341342854922687</v>
      </c>
      <c r="J93" s="36">
        <v>8.3726507892559408</v>
      </c>
      <c r="K93" s="36">
        <v>0.10508333333333335</v>
      </c>
      <c r="L93" s="28"/>
      <c r="M93" s="33"/>
      <c r="P93" s="34">
        <v>480</v>
      </c>
    </row>
    <row r="94" spans="3:16" s="23" customFormat="1" ht="15" customHeight="1" x14ac:dyDescent="0.2">
      <c r="C94" s="24"/>
      <c r="D94" s="29" t="s">
        <v>191</v>
      </c>
      <c r="E94" s="35" t="s">
        <v>192</v>
      </c>
      <c r="F94" s="31" t="s">
        <v>193</v>
      </c>
      <c r="G94" s="32">
        <f t="shared" si="0"/>
        <v>0</v>
      </c>
      <c r="H94" s="36"/>
      <c r="I94" s="36"/>
      <c r="J94" s="36"/>
      <c r="K94" s="36"/>
      <c r="L94" s="28"/>
      <c r="M94" s="33"/>
      <c r="P94" s="34">
        <v>490</v>
      </c>
    </row>
    <row r="95" spans="3:16" s="23" customFormat="1" ht="15" customHeight="1" x14ac:dyDescent="0.2">
      <c r="C95" s="24"/>
      <c r="D95" s="29" t="s">
        <v>194</v>
      </c>
      <c r="E95" s="30" t="s">
        <v>126</v>
      </c>
      <c r="F95" s="31" t="s">
        <v>195</v>
      </c>
      <c r="G95" s="32">
        <f t="shared" si="0"/>
        <v>0</v>
      </c>
      <c r="H95" s="36"/>
      <c r="I95" s="36"/>
      <c r="J95" s="36"/>
      <c r="K95" s="36"/>
      <c r="L95" s="28"/>
      <c r="M95" s="33"/>
      <c r="P95" s="34"/>
    </row>
    <row r="96" spans="3:16" s="23" customFormat="1" ht="22.5" x14ac:dyDescent="0.2">
      <c r="C96" s="24"/>
      <c r="D96" s="29" t="s">
        <v>196</v>
      </c>
      <c r="E96" s="56" t="s">
        <v>129</v>
      </c>
      <c r="F96" s="31" t="s">
        <v>197</v>
      </c>
      <c r="G96" s="32">
        <f t="shared" si="0"/>
        <v>15.272750000000002</v>
      </c>
      <c r="H96" s="32">
        <f>H93-H95</f>
        <v>6.1816024488615016</v>
      </c>
      <c r="I96" s="32">
        <f>I93-I95</f>
        <v>0.61341342854922687</v>
      </c>
      <c r="J96" s="32">
        <f>J93-J95</f>
        <v>8.3726507892559408</v>
      </c>
      <c r="K96" s="32">
        <f>K93-K95</f>
        <v>0.10508333333333335</v>
      </c>
      <c r="L96" s="28"/>
      <c r="M96" s="33"/>
      <c r="P96" s="34"/>
    </row>
    <row r="97" spans="3:16" s="23" customFormat="1" ht="15" customHeight="1" x14ac:dyDescent="0.2">
      <c r="C97" s="24"/>
      <c r="D97" s="29" t="s">
        <v>198</v>
      </c>
      <c r="E97" s="30" t="s">
        <v>132</v>
      </c>
      <c r="F97" s="31" t="s">
        <v>199</v>
      </c>
      <c r="G97" s="32">
        <f t="shared" si="0"/>
        <v>1.1102230246251565E-14</v>
      </c>
      <c r="H97" s="32">
        <f>(H57+H73+H78)-(H79+H90+H91+H92+H93)</f>
        <v>0</v>
      </c>
      <c r="I97" s="32">
        <f>(I57+I73+I78)-(I79+I90+I91+I92+I93)</f>
        <v>0</v>
      </c>
      <c r="J97" s="32">
        <f>(J57+J73+J78)-(J79+J90+J91+J92+J93)</f>
        <v>0</v>
      </c>
      <c r="K97" s="32">
        <f>(K57+K73+K78)-(K79+K90+K91+K92+K93)</f>
        <v>1.1102230246251565E-14</v>
      </c>
      <c r="L97" s="28"/>
      <c r="M97" s="33"/>
      <c r="P97" s="34">
        <v>500</v>
      </c>
    </row>
    <row r="98" spans="3:16" s="23" customFormat="1" ht="15" customHeight="1" x14ac:dyDescent="0.2">
      <c r="C98" s="24"/>
      <c r="D98" s="25" t="s">
        <v>200</v>
      </c>
      <c r="E98" s="26"/>
      <c r="F98" s="26"/>
      <c r="G98" s="26"/>
      <c r="H98" s="26"/>
      <c r="I98" s="26"/>
      <c r="J98" s="26"/>
      <c r="K98" s="27"/>
      <c r="L98" s="28"/>
      <c r="M98" s="33"/>
      <c r="P98" s="54"/>
    </row>
    <row r="99" spans="3:16" s="23" customFormat="1" ht="15" customHeight="1" x14ac:dyDescent="0.2">
      <c r="C99" s="24"/>
      <c r="D99" s="29" t="s">
        <v>201</v>
      </c>
      <c r="E99" s="30" t="s">
        <v>202</v>
      </c>
      <c r="F99" s="31" t="s">
        <v>203</v>
      </c>
      <c r="G99" s="32">
        <f t="shared" si="0"/>
        <v>202.20708333333334</v>
      </c>
      <c r="H99" s="36">
        <v>174.92758333333336</v>
      </c>
      <c r="I99" s="36">
        <v>13.436500000000002</v>
      </c>
      <c r="J99" s="36">
        <v>13.843000000000002</v>
      </c>
      <c r="K99" s="36">
        <v>0</v>
      </c>
      <c r="L99" s="28"/>
      <c r="M99" s="33"/>
      <c r="P99" s="34">
        <v>600</v>
      </c>
    </row>
    <row r="100" spans="3:16" s="23" customFormat="1" ht="15" customHeight="1" x14ac:dyDescent="0.2">
      <c r="C100" s="24"/>
      <c r="D100" s="29" t="s">
        <v>204</v>
      </c>
      <c r="E100" s="30" t="s">
        <v>205</v>
      </c>
      <c r="F100" s="31" t="s">
        <v>206</v>
      </c>
      <c r="G100" s="32">
        <f t="shared" si="0"/>
        <v>301.61700000000008</v>
      </c>
      <c r="H100" s="36">
        <v>224.21700000000007</v>
      </c>
      <c r="I100" s="36">
        <v>48</v>
      </c>
      <c r="J100" s="36">
        <v>29.399999999999995</v>
      </c>
      <c r="K100" s="36">
        <v>0</v>
      </c>
      <c r="L100" s="28"/>
      <c r="M100" s="33"/>
      <c r="P100" s="34">
        <v>610</v>
      </c>
    </row>
    <row r="101" spans="3:16" s="23" customFormat="1" ht="15" customHeight="1" x14ac:dyDescent="0.2">
      <c r="C101" s="24"/>
      <c r="D101" s="29" t="s">
        <v>207</v>
      </c>
      <c r="E101" s="30" t="s">
        <v>208</v>
      </c>
      <c r="F101" s="31" t="s">
        <v>209</v>
      </c>
      <c r="G101" s="32">
        <f t="shared" si="0"/>
        <v>99.409916666666689</v>
      </c>
      <c r="H101" s="36">
        <v>49.289416666666682</v>
      </c>
      <c r="I101" s="36">
        <v>34.563499999999998</v>
      </c>
      <c r="J101" s="36">
        <v>15.557</v>
      </c>
      <c r="K101" s="36">
        <v>0</v>
      </c>
      <c r="L101" s="28"/>
      <c r="M101" s="33"/>
      <c r="P101" s="34">
        <v>620</v>
      </c>
    </row>
    <row r="102" spans="3:16" s="23" customFormat="1" ht="15" customHeight="1" x14ac:dyDescent="0.2">
      <c r="C102" s="24"/>
      <c r="D102" s="25" t="s">
        <v>210</v>
      </c>
      <c r="E102" s="26"/>
      <c r="F102" s="26"/>
      <c r="G102" s="26"/>
      <c r="H102" s="26"/>
      <c r="I102" s="26"/>
      <c r="J102" s="26"/>
      <c r="K102" s="27"/>
      <c r="L102" s="28"/>
      <c r="M102" s="33"/>
      <c r="P102" s="54"/>
    </row>
    <row r="103" spans="3:16" s="23" customFormat="1" ht="15" customHeight="1" x14ac:dyDescent="0.2">
      <c r="C103" s="24"/>
      <c r="D103" s="29" t="s">
        <v>211</v>
      </c>
      <c r="E103" s="30" t="s">
        <v>212</v>
      </c>
      <c r="F103" s="31" t="s">
        <v>213</v>
      </c>
      <c r="G103" s="32">
        <f t="shared" si="0"/>
        <v>0</v>
      </c>
      <c r="H103" s="32">
        <f>SUM(H104:H105)</f>
        <v>0</v>
      </c>
      <c r="I103" s="32">
        <f>SUM(I104:I105)</f>
        <v>0</v>
      </c>
      <c r="J103" s="32">
        <f>SUM(J104:J105)</f>
        <v>0</v>
      </c>
      <c r="K103" s="32">
        <f>SUM(K104:K105)</f>
        <v>0</v>
      </c>
      <c r="L103" s="28"/>
      <c r="M103" s="33"/>
      <c r="P103" s="34">
        <v>700</v>
      </c>
    </row>
    <row r="104" spans="3:16" ht="15" customHeight="1" x14ac:dyDescent="0.2">
      <c r="C104" s="6"/>
      <c r="D104" s="63" t="s">
        <v>214</v>
      </c>
      <c r="E104" s="35" t="s">
        <v>215</v>
      </c>
      <c r="F104" s="31" t="s">
        <v>216</v>
      </c>
      <c r="G104" s="32">
        <f t="shared" si="0"/>
        <v>0</v>
      </c>
      <c r="H104" s="64"/>
      <c r="I104" s="64"/>
      <c r="J104" s="64"/>
      <c r="K104" s="64"/>
      <c r="L104" s="17"/>
      <c r="M104" s="33"/>
      <c r="P104" s="34">
        <v>710</v>
      </c>
    </row>
    <row r="105" spans="3:16" ht="15" customHeight="1" x14ac:dyDescent="0.2">
      <c r="C105" s="6"/>
      <c r="D105" s="63" t="s">
        <v>217</v>
      </c>
      <c r="E105" s="35" t="s">
        <v>218</v>
      </c>
      <c r="F105" s="31" t="s">
        <v>219</v>
      </c>
      <c r="G105" s="32">
        <f t="shared" si="0"/>
        <v>0</v>
      </c>
      <c r="H105" s="65">
        <f>H108</f>
        <v>0</v>
      </c>
      <c r="I105" s="65">
        <f>I108</f>
        <v>0</v>
      </c>
      <c r="J105" s="65">
        <f>J108</f>
        <v>0</v>
      </c>
      <c r="K105" s="65">
        <f>K108</f>
        <v>0</v>
      </c>
      <c r="L105" s="17"/>
      <c r="M105" s="33"/>
      <c r="P105" s="34">
        <v>720</v>
      </c>
    </row>
    <row r="106" spans="3:16" ht="15" customHeight="1" x14ac:dyDescent="0.2">
      <c r="C106" s="6"/>
      <c r="D106" s="63" t="s">
        <v>220</v>
      </c>
      <c r="E106" s="58" t="s">
        <v>221</v>
      </c>
      <c r="F106" s="31" t="s">
        <v>222</v>
      </c>
      <c r="G106" s="32">
        <f t="shared" si="0"/>
        <v>0</v>
      </c>
      <c r="H106" s="64"/>
      <c r="I106" s="64"/>
      <c r="J106" s="64"/>
      <c r="K106" s="64"/>
      <c r="L106" s="17"/>
      <c r="M106" s="33"/>
      <c r="P106" s="34">
        <v>730</v>
      </c>
    </row>
    <row r="107" spans="3:16" ht="15" customHeight="1" x14ac:dyDescent="0.2">
      <c r="C107" s="6"/>
      <c r="D107" s="63" t="s">
        <v>223</v>
      </c>
      <c r="E107" s="59" t="s">
        <v>224</v>
      </c>
      <c r="F107" s="31" t="s">
        <v>225</v>
      </c>
      <c r="G107" s="32">
        <f t="shared" si="0"/>
        <v>0</v>
      </c>
      <c r="H107" s="64"/>
      <c r="I107" s="64"/>
      <c r="J107" s="64"/>
      <c r="K107" s="64"/>
      <c r="L107" s="17"/>
      <c r="M107" s="33"/>
      <c r="P107" s="34"/>
    </row>
    <row r="108" spans="3:16" ht="15" customHeight="1" x14ac:dyDescent="0.2">
      <c r="C108" s="6"/>
      <c r="D108" s="63" t="s">
        <v>226</v>
      </c>
      <c r="E108" s="58" t="s">
        <v>227</v>
      </c>
      <c r="F108" s="31" t="s">
        <v>228</v>
      </c>
      <c r="G108" s="32">
        <f t="shared" si="0"/>
        <v>0</v>
      </c>
      <c r="H108" s="64"/>
      <c r="I108" s="64"/>
      <c r="J108" s="64"/>
      <c r="K108" s="64"/>
      <c r="L108" s="17"/>
      <c r="M108" s="33"/>
      <c r="P108" s="34">
        <v>740</v>
      </c>
    </row>
    <row r="109" spans="3:16" ht="15" customHeight="1" x14ac:dyDescent="0.2">
      <c r="C109" s="6"/>
      <c r="D109" s="63" t="s">
        <v>229</v>
      </c>
      <c r="E109" s="30" t="s">
        <v>230</v>
      </c>
      <c r="F109" s="31" t="s">
        <v>231</v>
      </c>
      <c r="G109" s="32">
        <f t="shared" si="0"/>
        <v>1603648.202</v>
      </c>
      <c r="H109" s="65">
        <f>H110+H126</f>
        <v>48672.934000000001</v>
      </c>
      <c r="I109" s="65">
        <f>I110+I126</f>
        <v>27722.587</v>
      </c>
      <c r="J109" s="65">
        <f>J110+J126</f>
        <v>1514211.175</v>
      </c>
      <c r="K109" s="65">
        <f>K110+K126</f>
        <v>13041.505999999998</v>
      </c>
      <c r="L109" s="17"/>
      <c r="M109" s="33"/>
      <c r="P109" s="34">
        <v>750</v>
      </c>
    </row>
    <row r="110" spans="3:16" ht="15" customHeight="1" x14ac:dyDescent="0.2">
      <c r="C110" s="6"/>
      <c r="D110" s="63" t="s">
        <v>232</v>
      </c>
      <c r="E110" s="35" t="s">
        <v>233</v>
      </c>
      <c r="F110" s="31" t="s">
        <v>234</v>
      </c>
      <c r="G110" s="32">
        <f t="shared" si="0"/>
        <v>1603648.202</v>
      </c>
      <c r="H110" s="65">
        <f>H111+H112</f>
        <v>48672.934000000001</v>
      </c>
      <c r="I110" s="65">
        <f>I111+I112</f>
        <v>27722.587</v>
      </c>
      <c r="J110" s="65">
        <f>J111+J112</f>
        <v>1514211.175</v>
      </c>
      <c r="K110" s="65">
        <f>K111+K112</f>
        <v>13041.505999999998</v>
      </c>
      <c r="L110" s="17"/>
      <c r="M110" s="33"/>
      <c r="P110" s="34">
        <v>760</v>
      </c>
    </row>
    <row r="111" spans="3:16" ht="15" customHeight="1" x14ac:dyDescent="0.2">
      <c r="C111" s="6"/>
      <c r="D111" s="63" t="s">
        <v>235</v>
      </c>
      <c r="E111" s="58" t="s">
        <v>236</v>
      </c>
      <c r="F111" s="31" t="s">
        <v>237</v>
      </c>
      <c r="G111" s="32">
        <f t="shared" si="0"/>
        <v>1603648.202</v>
      </c>
      <c r="H111" s="64">
        <v>48672.934000000001</v>
      </c>
      <c r="I111" s="64">
        <v>27722.587</v>
      </c>
      <c r="J111" s="64">
        <v>1514211.175</v>
      </c>
      <c r="K111" s="64">
        <v>13041.505999999998</v>
      </c>
      <c r="L111" s="17"/>
      <c r="M111" s="33"/>
      <c r="P111" s="34"/>
    </row>
    <row r="112" spans="3:16" ht="15" customHeight="1" x14ac:dyDescent="0.2">
      <c r="C112" s="6"/>
      <c r="D112" s="63" t="s">
        <v>238</v>
      </c>
      <c r="E112" s="58" t="s">
        <v>239</v>
      </c>
      <c r="F112" s="31" t="s">
        <v>240</v>
      </c>
      <c r="G112" s="32">
        <f t="shared" si="0"/>
        <v>0</v>
      </c>
      <c r="H112" s="65">
        <f>H113+H116+H119+H122+H123+H124+H125</f>
        <v>0</v>
      </c>
      <c r="I112" s="65">
        <f>I113+I116+I119+I122+I123+I124+I125</f>
        <v>0</v>
      </c>
      <c r="J112" s="65">
        <f>J113+J116+J119+J122+J123+J124+J125</f>
        <v>0</v>
      </c>
      <c r="K112" s="65">
        <f>K113+K116+K119+K122+K123+K124+K125</f>
        <v>0</v>
      </c>
      <c r="L112" s="17"/>
      <c r="M112" s="33"/>
      <c r="P112" s="34"/>
    </row>
    <row r="113" spans="3:16" ht="33.75" x14ac:dyDescent="0.2">
      <c r="C113" s="6"/>
      <c r="D113" s="63" t="s">
        <v>241</v>
      </c>
      <c r="E113" s="59" t="s">
        <v>242</v>
      </c>
      <c r="F113" s="31" t="s">
        <v>243</v>
      </c>
      <c r="G113" s="32">
        <f t="shared" si="0"/>
        <v>0</v>
      </c>
      <c r="H113" s="66">
        <f>H114+H115</f>
        <v>0</v>
      </c>
      <c r="I113" s="66">
        <f>I114+I115</f>
        <v>0</v>
      </c>
      <c r="J113" s="66">
        <f>J114+J115</f>
        <v>0</v>
      </c>
      <c r="K113" s="66">
        <f>K114+K115</f>
        <v>0</v>
      </c>
      <c r="L113" s="17"/>
      <c r="M113" s="33"/>
      <c r="P113" s="34"/>
    </row>
    <row r="114" spans="3:16" ht="15" customHeight="1" x14ac:dyDescent="0.2">
      <c r="C114" s="6"/>
      <c r="D114" s="63" t="s">
        <v>244</v>
      </c>
      <c r="E114" s="67" t="s">
        <v>245</v>
      </c>
      <c r="F114" s="31" t="s">
        <v>246</v>
      </c>
      <c r="G114" s="32">
        <f t="shared" si="0"/>
        <v>0</v>
      </c>
      <c r="H114" s="64"/>
      <c r="I114" s="64"/>
      <c r="J114" s="64"/>
      <c r="K114" s="64"/>
      <c r="L114" s="17"/>
      <c r="M114" s="33"/>
      <c r="P114" s="34"/>
    </row>
    <row r="115" spans="3:16" ht="15" customHeight="1" x14ac:dyDescent="0.2">
      <c r="C115" s="6"/>
      <c r="D115" s="63" t="s">
        <v>247</v>
      </c>
      <c r="E115" s="67" t="s">
        <v>248</v>
      </c>
      <c r="F115" s="31" t="s">
        <v>249</v>
      </c>
      <c r="G115" s="32">
        <f t="shared" si="0"/>
        <v>0</v>
      </c>
      <c r="H115" s="64"/>
      <c r="I115" s="64"/>
      <c r="J115" s="64"/>
      <c r="K115" s="64"/>
      <c r="L115" s="17"/>
      <c r="M115" s="33"/>
      <c r="P115" s="34"/>
    </row>
    <row r="116" spans="3:16" ht="33.75" x14ac:dyDescent="0.2">
      <c r="C116" s="6"/>
      <c r="D116" s="63" t="s">
        <v>250</v>
      </c>
      <c r="E116" s="59" t="s">
        <v>251</v>
      </c>
      <c r="F116" s="31" t="s">
        <v>252</v>
      </c>
      <c r="G116" s="32">
        <f t="shared" si="0"/>
        <v>0</v>
      </c>
      <c r="H116" s="66">
        <f>H117+H118</f>
        <v>0</v>
      </c>
      <c r="I116" s="66">
        <f>I117+I118</f>
        <v>0</v>
      </c>
      <c r="J116" s="66">
        <f>J117+J118</f>
        <v>0</v>
      </c>
      <c r="K116" s="66">
        <f>K117+K118</f>
        <v>0</v>
      </c>
      <c r="L116" s="17"/>
      <c r="M116" s="33"/>
      <c r="P116" s="34"/>
    </row>
    <row r="117" spans="3:16" ht="15" customHeight="1" x14ac:dyDescent="0.2">
      <c r="C117" s="6"/>
      <c r="D117" s="63" t="s">
        <v>253</v>
      </c>
      <c r="E117" s="67" t="s">
        <v>245</v>
      </c>
      <c r="F117" s="31" t="s">
        <v>254</v>
      </c>
      <c r="G117" s="32">
        <f t="shared" si="0"/>
        <v>0</v>
      </c>
      <c r="H117" s="64"/>
      <c r="I117" s="64"/>
      <c r="J117" s="64"/>
      <c r="K117" s="64"/>
      <c r="L117" s="17"/>
      <c r="M117" s="33"/>
      <c r="P117" s="34"/>
    </row>
    <row r="118" spans="3:16" ht="15" customHeight="1" x14ac:dyDescent="0.2">
      <c r="C118" s="6"/>
      <c r="D118" s="63" t="s">
        <v>255</v>
      </c>
      <c r="E118" s="67" t="s">
        <v>248</v>
      </c>
      <c r="F118" s="31" t="s">
        <v>256</v>
      </c>
      <c r="G118" s="32">
        <f t="shared" si="0"/>
        <v>0</v>
      </c>
      <c r="H118" s="64"/>
      <c r="I118" s="64"/>
      <c r="J118" s="64"/>
      <c r="K118" s="64"/>
      <c r="L118" s="17"/>
      <c r="M118" s="33"/>
      <c r="P118" s="34"/>
    </row>
    <row r="119" spans="3:16" ht="15" customHeight="1" x14ac:dyDescent="0.2">
      <c r="C119" s="6"/>
      <c r="D119" s="63" t="s">
        <v>257</v>
      </c>
      <c r="E119" s="59" t="s">
        <v>258</v>
      </c>
      <c r="F119" s="31" t="s">
        <v>259</v>
      </c>
      <c r="G119" s="32">
        <f t="shared" si="0"/>
        <v>0</v>
      </c>
      <c r="H119" s="66">
        <f>H120+H121</f>
        <v>0</v>
      </c>
      <c r="I119" s="66">
        <f>I120+I121</f>
        <v>0</v>
      </c>
      <c r="J119" s="66">
        <f>J120+J121</f>
        <v>0</v>
      </c>
      <c r="K119" s="66">
        <f>K120+K121</f>
        <v>0</v>
      </c>
      <c r="L119" s="17"/>
      <c r="M119" s="33"/>
      <c r="P119" s="34"/>
    </row>
    <row r="120" spans="3:16" ht="15" customHeight="1" x14ac:dyDescent="0.2">
      <c r="C120" s="6"/>
      <c r="D120" s="63" t="s">
        <v>260</v>
      </c>
      <c r="E120" s="67" t="s">
        <v>245</v>
      </c>
      <c r="F120" s="31" t="s">
        <v>261</v>
      </c>
      <c r="G120" s="32">
        <f t="shared" si="0"/>
        <v>0</v>
      </c>
      <c r="H120" s="64"/>
      <c r="I120" s="64"/>
      <c r="J120" s="64"/>
      <c r="K120" s="64"/>
      <c r="L120" s="17"/>
      <c r="M120" s="33"/>
      <c r="P120" s="34"/>
    </row>
    <row r="121" spans="3:16" ht="15" customHeight="1" x14ac:dyDescent="0.2">
      <c r="C121" s="6"/>
      <c r="D121" s="63" t="s">
        <v>262</v>
      </c>
      <c r="E121" s="67" t="s">
        <v>248</v>
      </c>
      <c r="F121" s="31" t="s">
        <v>263</v>
      </c>
      <c r="G121" s="32">
        <f t="shared" si="0"/>
        <v>0</v>
      </c>
      <c r="H121" s="64"/>
      <c r="I121" s="64"/>
      <c r="J121" s="64"/>
      <c r="K121" s="64"/>
      <c r="L121" s="17"/>
      <c r="M121" s="33"/>
      <c r="P121" s="34"/>
    </row>
    <row r="122" spans="3:16" ht="15" customHeight="1" x14ac:dyDescent="0.2">
      <c r="C122" s="6"/>
      <c r="D122" s="63" t="s">
        <v>264</v>
      </c>
      <c r="E122" s="59" t="s">
        <v>265</v>
      </c>
      <c r="F122" s="31" t="s">
        <v>266</v>
      </c>
      <c r="G122" s="32">
        <f t="shared" si="0"/>
        <v>0</v>
      </c>
      <c r="H122" s="64"/>
      <c r="I122" s="64"/>
      <c r="J122" s="64"/>
      <c r="K122" s="64"/>
      <c r="L122" s="17"/>
      <c r="M122" s="33"/>
      <c r="P122" s="34"/>
    </row>
    <row r="123" spans="3:16" ht="15" customHeight="1" x14ac:dyDescent="0.2">
      <c r="C123" s="6"/>
      <c r="D123" s="63" t="s">
        <v>267</v>
      </c>
      <c r="E123" s="59" t="s">
        <v>268</v>
      </c>
      <c r="F123" s="31" t="s">
        <v>269</v>
      </c>
      <c r="G123" s="32">
        <f t="shared" si="0"/>
        <v>0</v>
      </c>
      <c r="H123" s="64"/>
      <c r="I123" s="64"/>
      <c r="J123" s="64"/>
      <c r="K123" s="64"/>
      <c r="L123" s="17"/>
      <c r="M123" s="33"/>
      <c r="P123" s="34"/>
    </row>
    <row r="124" spans="3:16" ht="33.75" x14ac:dyDescent="0.2">
      <c r="C124" s="6"/>
      <c r="D124" s="63" t="s">
        <v>270</v>
      </c>
      <c r="E124" s="59" t="s">
        <v>271</v>
      </c>
      <c r="F124" s="31" t="s">
        <v>272</v>
      </c>
      <c r="G124" s="32">
        <f t="shared" si="0"/>
        <v>0</v>
      </c>
      <c r="H124" s="64"/>
      <c r="I124" s="64"/>
      <c r="J124" s="64"/>
      <c r="K124" s="64"/>
      <c r="L124" s="17"/>
      <c r="M124" s="33"/>
      <c r="P124" s="34"/>
    </row>
    <row r="125" spans="3:16" ht="22.5" x14ac:dyDescent="0.2">
      <c r="C125" s="6"/>
      <c r="D125" s="63" t="s">
        <v>273</v>
      </c>
      <c r="E125" s="59" t="s">
        <v>274</v>
      </c>
      <c r="F125" s="31" t="s">
        <v>275</v>
      </c>
      <c r="G125" s="32">
        <f t="shared" si="0"/>
        <v>0</v>
      </c>
      <c r="H125" s="64"/>
      <c r="I125" s="64"/>
      <c r="J125" s="64"/>
      <c r="K125" s="64"/>
      <c r="L125" s="17"/>
      <c r="M125" s="33"/>
      <c r="P125" s="34"/>
    </row>
    <row r="126" spans="3:16" ht="15" customHeight="1" x14ac:dyDescent="0.2">
      <c r="C126" s="6"/>
      <c r="D126" s="63" t="s">
        <v>276</v>
      </c>
      <c r="E126" s="35" t="s">
        <v>277</v>
      </c>
      <c r="F126" s="31" t="s">
        <v>278</v>
      </c>
      <c r="G126" s="32">
        <f t="shared" si="0"/>
        <v>0</v>
      </c>
      <c r="H126" s="65">
        <f>H129</f>
        <v>0</v>
      </c>
      <c r="I126" s="65">
        <f>I129</f>
        <v>0</v>
      </c>
      <c r="J126" s="65">
        <f>J129</f>
        <v>0</v>
      </c>
      <c r="K126" s="65">
        <f>K129</f>
        <v>0</v>
      </c>
      <c r="L126" s="17"/>
      <c r="M126" s="33"/>
      <c r="P126" s="34">
        <v>770</v>
      </c>
    </row>
    <row r="127" spans="3:16" ht="15" customHeight="1" x14ac:dyDescent="0.2">
      <c r="C127" s="6"/>
      <c r="D127" s="63" t="s">
        <v>279</v>
      </c>
      <c r="E127" s="58" t="s">
        <v>221</v>
      </c>
      <c r="F127" s="31" t="s">
        <v>280</v>
      </c>
      <c r="G127" s="32">
        <f t="shared" si="0"/>
        <v>0</v>
      </c>
      <c r="H127" s="64"/>
      <c r="I127" s="64"/>
      <c r="J127" s="64"/>
      <c r="K127" s="64"/>
      <c r="L127" s="17"/>
      <c r="M127" s="33"/>
      <c r="P127" s="34">
        <v>780</v>
      </c>
    </row>
    <row r="128" spans="3:16" ht="15" customHeight="1" x14ac:dyDescent="0.2">
      <c r="C128" s="6"/>
      <c r="D128" s="63" t="s">
        <v>281</v>
      </c>
      <c r="E128" s="59" t="s">
        <v>282</v>
      </c>
      <c r="F128" s="31" t="s">
        <v>283</v>
      </c>
      <c r="G128" s="32">
        <f t="shared" si="0"/>
        <v>0</v>
      </c>
      <c r="H128" s="64"/>
      <c r="I128" s="64"/>
      <c r="J128" s="64"/>
      <c r="K128" s="64"/>
      <c r="L128" s="17"/>
      <c r="M128" s="33"/>
      <c r="P128" s="34"/>
    </row>
    <row r="129" spans="3:16" ht="15" customHeight="1" x14ac:dyDescent="0.2">
      <c r="C129" s="6"/>
      <c r="D129" s="63" t="s">
        <v>284</v>
      </c>
      <c r="E129" s="58" t="s">
        <v>227</v>
      </c>
      <c r="F129" s="31" t="s">
        <v>285</v>
      </c>
      <c r="G129" s="32">
        <f t="shared" si="0"/>
        <v>0</v>
      </c>
      <c r="H129" s="64"/>
      <c r="I129" s="64"/>
      <c r="J129" s="64"/>
      <c r="K129" s="64"/>
      <c r="L129" s="17"/>
      <c r="M129" s="33"/>
      <c r="P129" s="34">
        <v>790</v>
      </c>
    </row>
    <row r="130" spans="3:16" ht="15" customHeight="1" x14ac:dyDescent="0.2">
      <c r="C130" s="6"/>
      <c r="D130" s="63" t="s">
        <v>286</v>
      </c>
      <c r="E130" s="56" t="s">
        <v>287</v>
      </c>
      <c r="F130" s="31" t="s">
        <v>288</v>
      </c>
      <c r="G130" s="32">
        <f t="shared" si="0"/>
        <v>131731.23000000001</v>
      </c>
      <c r="H130" s="65">
        <f>SUM(H131:H132)</f>
        <v>53143.02</v>
      </c>
      <c r="I130" s="65">
        <f>SUM(I131:I132)</f>
        <v>4806.6549999999997</v>
      </c>
      <c r="J130" s="65">
        <f>SUM(J131:J132)</f>
        <v>72912.172999999995</v>
      </c>
      <c r="K130" s="65">
        <f>SUM(K131:K132)</f>
        <v>869.38200000000006</v>
      </c>
      <c r="L130" s="17"/>
      <c r="M130" s="33"/>
      <c r="P130" s="34"/>
    </row>
    <row r="131" spans="3:16" ht="15" customHeight="1" x14ac:dyDescent="0.2">
      <c r="C131" s="6"/>
      <c r="D131" s="63" t="s">
        <v>289</v>
      </c>
      <c r="E131" s="35" t="s">
        <v>215</v>
      </c>
      <c r="F131" s="31" t="s">
        <v>290</v>
      </c>
      <c r="G131" s="32">
        <f t="shared" si="0"/>
        <v>0</v>
      </c>
      <c r="H131" s="64"/>
      <c r="I131" s="64"/>
      <c r="J131" s="64"/>
      <c r="K131" s="64"/>
      <c r="L131" s="17"/>
      <c r="M131" s="33"/>
      <c r="P131" s="34"/>
    </row>
    <row r="132" spans="3:16" ht="15" customHeight="1" x14ac:dyDescent="0.2">
      <c r="C132" s="6"/>
      <c r="D132" s="63" t="s">
        <v>291</v>
      </c>
      <c r="E132" s="35" t="s">
        <v>218</v>
      </c>
      <c r="F132" s="31" t="s">
        <v>292</v>
      </c>
      <c r="G132" s="32">
        <f t="shared" si="0"/>
        <v>131731.23000000001</v>
      </c>
      <c r="H132" s="65">
        <f>H134</f>
        <v>53143.02</v>
      </c>
      <c r="I132" s="65">
        <f>I134</f>
        <v>4806.6549999999997</v>
      </c>
      <c r="J132" s="65">
        <f>J134</f>
        <v>72912.172999999995</v>
      </c>
      <c r="K132" s="65">
        <f>K134</f>
        <v>869.38200000000006</v>
      </c>
      <c r="L132" s="17"/>
      <c r="M132" s="33"/>
      <c r="P132" s="34"/>
    </row>
    <row r="133" spans="3:16" ht="15" customHeight="1" x14ac:dyDescent="0.2">
      <c r="C133" s="6"/>
      <c r="D133" s="63" t="s">
        <v>293</v>
      </c>
      <c r="E133" s="58" t="s">
        <v>294</v>
      </c>
      <c r="F133" s="31" t="s">
        <v>295</v>
      </c>
      <c r="G133" s="32">
        <f t="shared" si="0"/>
        <v>0</v>
      </c>
      <c r="H133" s="64"/>
      <c r="I133" s="64"/>
      <c r="J133" s="64"/>
      <c r="K133" s="64"/>
      <c r="L133" s="17"/>
      <c r="M133" s="33"/>
      <c r="P133" s="34"/>
    </row>
    <row r="134" spans="3:16" ht="15" customHeight="1" x14ac:dyDescent="0.2">
      <c r="C134" s="6"/>
      <c r="D134" s="63" t="s">
        <v>296</v>
      </c>
      <c r="E134" s="58" t="s">
        <v>227</v>
      </c>
      <c r="F134" s="31" t="s">
        <v>297</v>
      </c>
      <c r="G134" s="32">
        <f t="shared" si="0"/>
        <v>131731.23000000001</v>
      </c>
      <c r="H134" s="64">
        <v>53143.02</v>
      </c>
      <c r="I134" s="64">
        <v>4806.6549999999997</v>
      </c>
      <c r="J134" s="64">
        <v>72912.172999999995</v>
      </c>
      <c r="K134" s="64">
        <v>869.38200000000006</v>
      </c>
      <c r="L134" s="17"/>
      <c r="M134" s="33"/>
      <c r="P134" s="34"/>
    </row>
    <row r="135" spans="3:16" ht="15" customHeight="1" x14ac:dyDescent="0.2">
      <c r="C135" s="6"/>
      <c r="D135" s="25" t="s">
        <v>298</v>
      </c>
      <c r="E135" s="26"/>
      <c r="F135" s="26"/>
      <c r="G135" s="26"/>
      <c r="H135" s="26"/>
      <c r="I135" s="26"/>
      <c r="J135" s="26"/>
      <c r="K135" s="27"/>
      <c r="L135" s="17"/>
      <c r="M135" s="33"/>
      <c r="P135" s="68"/>
    </row>
    <row r="136" spans="3:16" ht="22.5" x14ac:dyDescent="0.2">
      <c r="C136" s="6"/>
      <c r="D136" s="63" t="s">
        <v>299</v>
      </c>
      <c r="E136" s="30" t="s">
        <v>300</v>
      </c>
      <c r="F136" s="31" t="s">
        <v>301</v>
      </c>
      <c r="G136" s="32">
        <f t="shared" si="0"/>
        <v>217854.02200999999</v>
      </c>
      <c r="H136" s="65">
        <f>SUM( H137:H138)</f>
        <v>0</v>
      </c>
      <c r="I136" s="65">
        <f>SUM( I137:I138)</f>
        <v>0</v>
      </c>
      <c r="J136" s="65">
        <f>SUM( J137:J138)</f>
        <v>217854.02200999999</v>
      </c>
      <c r="K136" s="65">
        <f>SUM( K137:K138)</f>
        <v>0</v>
      </c>
      <c r="L136" s="17"/>
      <c r="M136" s="33"/>
      <c r="P136" s="34">
        <v>800</v>
      </c>
    </row>
    <row r="137" spans="3:16" ht="15" customHeight="1" x14ac:dyDescent="0.2">
      <c r="C137" s="6"/>
      <c r="D137" s="63" t="s">
        <v>302</v>
      </c>
      <c r="E137" s="35" t="s">
        <v>215</v>
      </c>
      <c r="F137" s="31" t="s">
        <v>303</v>
      </c>
      <c r="G137" s="32">
        <f t="shared" si="0"/>
        <v>217854.02200999999</v>
      </c>
      <c r="H137" s="64"/>
      <c r="I137" s="64"/>
      <c r="J137" s="64">
        <v>217854.02200999999</v>
      </c>
      <c r="K137" s="64"/>
      <c r="L137" s="17"/>
      <c r="M137" s="33"/>
      <c r="P137" s="34">
        <v>810</v>
      </c>
    </row>
    <row r="138" spans="3:16" ht="15" customHeight="1" x14ac:dyDescent="0.2">
      <c r="C138" s="6"/>
      <c r="D138" s="63" t="s">
        <v>304</v>
      </c>
      <c r="E138" s="35" t="s">
        <v>218</v>
      </c>
      <c r="F138" s="31" t="s">
        <v>305</v>
      </c>
      <c r="G138" s="32">
        <f t="shared" si="0"/>
        <v>0</v>
      </c>
      <c r="H138" s="65">
        <f>H139+H141</f>
        <v>0</v>
      </c>
      <c r="I138" s="65">
        <f>I139+I141</f>
        <v>0</v>
      </c>
      <c r="J138" s="65">
        <f>J139+J141</f>
        <v>0</v>
      </c>
      <c r="K138" s="65">
        <f>K139+K141</f>
        <v>0</v>
      </c>
      <c r="L138" s="17"/>
      <c r="M138" s="33"/>
      <c r="P138" s="34">
        <v>820</v>
      </c>
    </row>
    <row r="139" spans="3:16" ht="15" customHeight="1" x14ac:dyDescent="0.2">
      <c r="C139" s="6"/>
      <c r="D139" s="63" t="s">
        <v>306</v>
      </c>
      <c r="E139" s="58" t="s">
        <v>307</v>
      </c>
      <c r="F139" s="31" t="s">
        <v>308</v>
      </c>
      <c r="G139" s="32">
        <f t="shared" si="0"/>
        <v>0</v>
      </c>
      <c r="H139" s="64"/>
      <c r="I139" s="64"/>
      <c r="J139" s="64"/>
      <c r="K139" s="64"/>
      <c r="L139" s="17"/>
      <c r="M139" s="33"/>
      <c r="P139" s="34">
        <v>830</v>
      </c>
    </row>
    <row r="140" spans="3:16" ht="15" customHeight="1" x14ac:dyDescent="0.2">
      <c r="C140" s="6"/>
      <c r="D140" s="63" t="s">
        <v>309</v>
      </c>
      <c r="E140" s="59" t="s">
        <v>310</v>
      </c>
      <c r="F140" s="31" t="s">
        <v>311</v>
      </c>
      <c r="G140" s="32">
        <f t="shared" si="0"/>
        <v>0</v>
      </c>
      <c r="H140" s="64"/>
      <c r="I140" s="64"/>
      <c r="J140" s="64"/>
      <c r="K140" s="64"/>
      <c r="L140" s="17"/>
      <c r="M140" s="33"/>
      <c r="P140" s="68"/>
    </row>
    <row r="141" spans="3:16" ht="15" customHeight="1" x14ac:dyDescent="0.2">
      <c r="C141" s="6"/>
      <c r="D141" s="63" t="s">
        <v>312</v>
      </c>
      <c r="E141" s="58" t="s">
        <v>313</v>
      </c>
      <c r="F141" s="31" t="s">
        <v>314</v>
      </c>
      <c r="G141" s="32">
        <f t="shared" si="0"/>
        <v>0</v>
      </c>
      <c r="H141" s="64"/>
      <c r="I141" s="64"/>
      <c r="J141" s="64"/>
      <c r="K141" s="64"/>
      <c r="L141" s="17"/>
      <c r="M141" s="33"/>
      <c r="P141" s="34">
        <v>840</v>
      </c>
    </row>
    <row r="142" spans="3:16" ht="15" customHeight="1" x14ac:dyDescent="0.2">
      <c r="C142" s="6"/>
      <c r="D142" s="63" t="s">
        <v>30</v>
      </c>
      <c r="E142" s="30" t="s">
        <v>315</v>
      </c>
      <c r="F142" s="31" t="s">
        <v>316</v>
      </c>
      <c r="G142" s="32">
        <f t="shared" si="0"/>
        <v>1216073.7922499999</v>
      </c>
      <c r="H142" s="66">
        <f>SUM( H143+H148)</f>
        <v>0</v>
      </c>
      <c r="I142" s="66">
        <f>SUM( I143+I148)</f>
        <v>9692.7511799999975</v>
      </c>
      <c r="J142" s="66">
        <f>SUM( J143+J148)</f>
        <v>1206114.67423</v>
      </c>
      <c r="K142" s="66">
        <f>SUM( K143+K148)</f>
        <v>266.36683999999997</v>
      </c>
      <c r="L142" s="69"/>
      <c r="M142" s="33"/>
      <c r="P142" s="34">
        <v>850</v>
      </c>
    </row>
    <row r="143" spans="3:16" ht="15" customHeight="1" x14ac:dyDescent="0.2">
      <c r="C143" s="6"/>
      <c r="D143" s="63" t="s">
        <v>317</v>
      </c>
      <c r="E143" s="35" t="s">
        <v>215</v>
      </c>
      <c r="F143" s="31" t="s">
        <v>318</v>
      </c>
      <c r="G143" s="32">
        <f t="shared" ref="G143:G156" si="1">SUM(H143:K143)</f>
        <v>3017.7753300000004</v>
      </c>
      <c r="H143" s="66">
        <f>SUM( H144:H145)</f>
        <v>0</v>
      </c>
      <c r="I143" s="66">
        <f>SUM( I144:I145)</f>
        <v>0</v>
      </c>
      <c r="J143" s="66">
        <f>SUM( J144:J145)</f>
        <v>2751.4084900000003</v>
      </c>
      <c r="K143" s="66">
        <f>SUM( K144:K145)</f>
        <v>266.36683999999997</v>
      </c>
      <c r="L143" s="69"/>
      <c r="M143" s="33"/>
      <c r="P143" s="34">
        <v>860</v>
      </c>
    </row>
    <row r="144" spans="3:16" ht="15" customHeight="1" x14ac:dyDescent="0.2">
      <c r="C144" s="6"/>
      <c r="D144" s="63" t="s">
        <v>319</v>
      </c>
      <c r="E144" s="58" t="s">
        <v>236</v>
      </c>
      <c r="F144" s="31" t="s">
        <v>320</v>
      </c>
      <c r="G144" s="32">
        <f t="shared" si="1"/>
        <v>163.28575999999998</v>
      </c>
      <c r="H144" s="70"/>
      <c r="I144" s="70"/>
      <c r="J144" s="70">
        <v>7.0946499999999997</v>
      </c>
      <c r="K144" s="70">
        <v>156.19110999999998</v>
      </c>
      <c r="L144" s="69"/>
      <c r="M144" s="33"/>
      <c r="P144" s="34"/>
    </row>
    <row r="145" spans="3:19" ht="15" customHeight="1" x14ac:dyDescent="0.2">
      <c r="C145" s="6"/>
      <c r="D145" s="63" t="s">
        <v>321</v>
      </c>
      <c r="E145" s="58" t="s">
        <v>239</v>
      </c>
      <c r="F145" s="31" t="s">
        <v>322</v>
      </c>
      <c r="G145" s="32">
        <f t="shared" si="1"/>
        <v>2854.4895700000002</v>
      </c>
      <c r="H145" s="66">
        <f>H146+H147</f>
        <v>0</v>
      </c>
      <c r="I145" s="66">
        <f>I146+I147</f>
        <v>0</v>
      </c>
      <c r="J145" s="66">
        <f>J146+J147</f>
        <v>2744.3138400000003</v>
      </c>
      <c r="K145" s="66">
        <f>K146+K147</f>
        <v>110.17573</v>
      </c>
      <c r="L145" s="69"/>
      <c r="M145" s="33"/>
      <c r="P145" s="34"/>
    </row>
    <row r="146" spans="3:19" ht="15" customHeight="1" x14ac:dyDescent="0.2">
      <c r="C146" s="6"/>
      <c r="D146" s="63" t="s">
        <v>323</v>
      </c>
      <c r="E146" s="59" t="s">
        <v>245</v>
      </c>
      <c r="F146" s="31" t="s">
        <v>324</v>
      </c>
      <c r="G146" s="32">
        <f t="shared" si="1"/>
        <v>2854.4895700000002</v>
      </c>
      <c r="H146" s="70"/>
      <c r="I146" s="70"/>
      <c r="J146" s="70">
        <v>2744.3138400000003</v>
      </c>
      <c r="K146" s="70">
        <v>110.17573</v>
      </c>
      <c r="L146" s="69"/>
      <c r="M146" s="33"/>
      <c r="P146" s="34"/>
    </row>
    <row r="147" spans="3:19" ht="15" customHeight="1" x14ac:dyDescent="0.2">
      <c r="C147" s="6"/>
      <c r="D147" s="63" t="s">
        <v>325</v>
      </c>
      <c r="E147" s="59" t="s">
        <v>326</v>
      </c>
      <c r="F147" s="31" t="s">
        <v>327</v>
      </c>
      <c r="G147" s="32">
        <f t="shared" si="1"/>
        <v>0</v>
      </c>
      <c r="H147" s="70"/>
      <c r="I147" s="70"/>
      <c r="J147" s="70"/>
      <c r="K147" s="70"/>
      <c r="L147" s="69"/>
      <c r="M147" s="33"/>
      <c r="P147" s="34"/>
    </row>
    <row r="148" spans="3:19" ht="15" customHeight="1" x14ac:dyDescent="0.2">
      <c r="C148" s="6"/>
      <c r="D148" s="63" t="s">
        <v>328</v>
      </c>
      <c r="E148" s="35" t="s">
        <v>277</v>
      </c>
      <c r="F148" s="31" t="s">
        <v>329</v>
      </c>
      <c r="G148" s="32">
        <f t="shared" si="1"/>
        <v>1213056.0169199998</v>
      </c>
      <c r="H148" s="66">
        <f>H149+H151</f>
        <v>0</v>
      </c>
      <c r="I148" s="66">
        <f>I149+I151</f>
        <v>9692.7511799999975</v>
      </c>
      <c r="J148" s="66">
        <f>J149+J151</f>
        <v>1203363.2657399999</v>
      </c>
      <c r="K148" s="66">
        <f>K149+K151</f>
        <v>0</v>
      </c>
      <c r="L148" s="69"/>
      <c r="M148" s="33"/>
      <c r="P148" s="34">
        <v>870</v>
      </c>
    </row>
    <row r="149" spans="3:19" ht="15" customHeight="1" x14ac:dyDescent="0.2">
      <c r="C149" s="6"/>
      <c r="D149" s="63" t="s">
        <v>330</v>
      </c>
      <c r="E149" s="58" t="s">
        <v>307</v>
      </c>
      <c r="F149" s="31" t="s">
        <v>331</v>
      </c>
      <c r="G149" s="32">
        <f t="shared" si="1"/>
        <v>930108.01471999998</v>
      </c>
      <c r="H149" s="64"/>
      <c r="I149" s="64">
        <v>8802.4282799999983</v>
      </c>
      <c r="J149" s="64">
        <v>921305.58643999998</v>
      </c>
      <c r="K149" s="64"/>
      <c r="L149" s="69"/>
      <c r="M149" s="33"/>
      <c r="P149" s="34">
        <v>880</v>
      </c>
    </row>
    <row r="150" spans="3:19" ht="15" customHeight="1" x14ac:dyDescent="0.2">
      <c r="C150" s="6"/>
      <c r="D150" s="63" t="s">
        <v>332</v>
      </c>
      <c r="E150" s="59" t="s">
        <v>310</v>
      </c>
      <c r="F150" s="31" t="s">
        <v>333</v>
      </c>
      <c r="G150" s="32">
        <f t="shared" si="1"/>
        <v>0</v>
      </c>
      <c r="H150" s="64"/>
      <c r="I150" s="64"/>
      <c r="J150" s="64"/>
      <c r="K150" s="64"/>
      <c r="L150" s="69"/>
      <c r="M150" s="33"/>
      <c r="P150" s="34"/>
    </row>
    <row r="151" spans="3:19" ht="15" customHeight="1" x14ac:dyDescent="0.2">
      <c r="C151" s="6"/>
      <c r="D151" s="63" t="s">
        <v>334</v>
      </c>
      <c r="E151" s="58" t="s">
        <v>313</v>
      </c>
      <c r="F151" s="31" t="s">
        <v>335</v>
      </c>
      <c r="G151" s="32">
        <f t="shared" si="1"/>
        <v>282948.00220000005</v>
      </c>
      <c r="H151" s="71"/>
      <c r="I151" s="71">
        <v>890.3229</v>
      </c>
      <c r="J151" s="71">
        <v>282057.67930000002</v>
      </c>
      <c r="K151" s="71"/>
      <c r="L151" s="69"/>
      <c r="M151" s="33"/>
      <c r="P151" s="34">
        <v>890</v>
      </c>
    </row>
    <row r="152" spans="3:19" ht="15" customHeight="1" x14ac:dyDescent="0.2">
      <c r="C152" s="6"/>
      <c r="D152" s="63" t="s">
        <v>336</v>
      </c>
      <c r="E152" s="30" t="s">
        <v>337</v>
      </c>
      <c r="F152" s="31" t="s">
        <v>338</v>
      </c>
      <c r="G152" s="32">
        <f t="shared" si="1"/>
        <v>99397.546250000014</v>
      </c>
      <c r="H152" s="72">
        <f>SUM( H153:H154)</f>
        <v>99397.546250000014</v>
      </c>
      <c r="I152" s="72">
        <f>SUM( I153:I154)</f>
        <v>0</v>
      </c>
      <c r="J152" s="72">
        <f>SUM( J153:J154)</f>
        <v>0</v>
      </c>
      <c r="K152" s="72">
        <f>SUM( K153:K154)</f>
        <v>0</v>
      </c>
      <c r="L152" s="69"/>
      <c r="M152" s="33"/>
      <c r="P152" s="34">
        <v>900</v>
      </c>
    </row>
    <row r="153" spans="3:19" ht="15" customHeight="1" x14ac:dyDescent="0.2">
      <c r="C153" s="6"/>
      <c r="D153" s="63" t="s">
        <v>339</v>
      </c>
      <c r="E153" s="35" t="s">
        <v>215</v>
      </c>
      <c r="F153" s="31" t="s">
        <v>340</v>
      </c>
      <c r="G153" s="32">
        <f t="shared" si="1"/>
        <v>0</v>
      </c>
      <c r="H153" s="71"/>
      <c r="I153" s="71"/>
      <c r="J153" s="71"/>
      <c r="K153" s="71"/>
      <c r="L153" s="69"/>
      <c r="M153" s="33"/>
      <c r="P153" s="34"/>
    </row>
    <row r="154" spans="3:19" ht="15" customHeight="1" x14ac:dyDescent="0.2">
      <c r="C154" s="6"/>
      <c r="D154" s="63" t="s">
        <v>341</v>
      </c>
      <c r="E154" s="35" t="s">
        <v>218</v>
      </c>
      <c r="F154" s="31" t="s">
        <v>342</v>
      </c>
      <c r="G154" s="32">
        <f t="shared" si="1"/>
        <v>99397.546250000014</v>
      </c>
      <c r="H154" s="72">
        <f>H155+H156</f>
        <v>99397.546250000014</v>
      </c>
      <c r="I154" s="72">
        <f>I155+I156</f>
        <v>0</v>
      </c>
      <c r="J154" s="72">
        <f>J155+J156</f>
        <v>0</v>
      </c>
      <c r="K154" s="72">
        <f>K155+K156</f>
        <v>0</v>
      </c>
      <c r="L154" s="69"/>
      <c r="M154" s="33"/>
      <c r="P154" s="34"/>
    </row>
    <row r="155" spans="3:19" ht="15" customHeight="1" x14ac:dyDescent="0.2">
      <c r="C155" s="6"/>
      <c r="D155" s="63" t="s">
        <v>343</v>
      </c>
      <c r="E155" s="58" t="s">
        <v>344</v>
      </c>
      <c r="F155" s="31" t="s">
        <v>345</v>
      </c>
      <c r="G155" s="32">
        <f t="shared" si="1"/>
        <v>43412.774949999999</v>
      </c>
      <c r="H155" s="71">
        <v>43412.774949999999</v>
      </c>
      <c r="I155" s="71"/>
      <c r="J155" s="71"/>
      <c r="K155" s="71"/>
      <c r="L155" s="69"/>
      <c r="M155" s="33"/>
      <c r="P155" s="34" t="s">
        <v>346</v>
      </c>
    </row>
    <row r="156" spans="3:19" ht="15" customHeight="1" x14ac:dyDescent="0.2">
      <c r="C156" s="6"/>
      <c r="D156" s="63" t="s">
        <v>347</v>
      </c>
      <c r="E156" s="58" t="s">
        <v>313</v>
      </c>
      <c r="F156" s="31" t="s">
        <v>348</v>
      </c>
      <c r="G156" s="32">
        <f t="shared" si="1"/>
        <v>55984.771300000008</v>
      </c>
      <c r="H156" s="71">
        <v>55984.771300000008</v>
      </c>
      <c r="I156" s="71"/>
      <c r="J156" s="71"/>
      <c r="K156" s="73"/>
      <c r="L156" s="69"/>
      <c r="M156" s="33"/>
      <c r="P156" s="34" t="s">
        <v>349</v>
      </c>
    </row>
    <row r="157" spans="3:19" x14ac:dyDescent="0.15">
      <c r="D157" s="12"/>
      <c r="E157" s="74"/>
      <c r="F157" s="74"/>
      <c r="G157" s="74"/>
      <c r="H157" s="74"/>
      <c r="I157" s="74"/>
      <c r="J157" s="74"/>
      <c r="K157" s="75"/>
      <c r="L157" s="75"/>
      <c r="M157" s="75"/>
      <c r="N157" s="75"/>
      <c r="O157" s="75"/>
      <c r="P157" s="75"/>
      <c r="Q157" s="75"/>
      <c r="R157" s="76"/>
      <c r="S157" s="76"/>
    </row>
    <row r="158" spans="3:19" ht="12.75" x14ac:dyDescent="0.2">
      <c r="E158" s="33" t="s">
        <v>350</v>
      </c>
      <c r="F158" s="77" t="str">
        <f>IF([1]Титульный!G45="","",[1]Титульный!G45)</f>
        <v>Начальник  ОУ и СЭ</v>
      </c>
      <c r="G158" s="77"/>
      <c r="H158" s="78"/>
      <c r="I158" s="77" t="str">
        <f>IF([1]Титульный!G44="","",[1]Титульный!G44)</f>
        <v>Стрюк Виталий Геннадьевич</v>
      </c>
      <c r="J158" s="77"/>
      <c r="K158" s="77"/>
      <c r="L158" s="78"/>
      <c r="M158" s="79"/>
      <c r="N158" s="79"/>
      <c r="O158" s="80"/>
      <c r="P158" s="75"/>
      <c r="Q158" s="75"/>
      <c r="R158" s="76"/>
      <c r="S158" s="76"/>
    </row>
    <row r="159" spans="3:19" ht="12.75" x14ac:dyDescent="0.2">
      <c r="E159" s="81" t="s">
        <v>351</v>
      </c>
      <c r="F159" s="82" t="s">
        <v>352</v>
      </c>
      <c r="G159" s="82"/>
      <c r="H159" s="80"/>
      <c r="I159" s="82" t="s">
        <v>353</v>
      </c>
      <c r="J159" s="82"/>
      <c r="K159" s="82"/>
      <c r="L159" s="80"/>
      <c r="M159" s="82" t="s">
        <v>354</v>
      </c>
      <c r="N159" s="82"/>
      <c r="O159" s="33"/>
      <c r="P159" s="75"/>
      <c r="Q159" s="75"/>
      <c r="R159" s="76"/>
      <c r="S159" s="76"/>
    </row>
    <row r="160" spans="3:19" ht="12.75" x14ac:dyDescent="0.2">
      <c r="E160" s="81" t="s">
        <v>355</v>
      </c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75"/>
      <c r="Q160" s="75"/>
      <c r="R160" s="76"/>
      <c r="S160" s="76"/>
    </row>
    <row r="161" spans="5:19" ht="12.75" x14ac:dyDescent="0.2">
      <c r="E161" s="81" t="s">
        <v>356</v>
      </c>
      <c r="F161" s="77" t="str">
        <f>IF([1]Титульный!G46="","",[1]Титульный!G46)</f>
        <v>8 (38259) 6-60-30</v>
      </c>
      <c r="G161" s="77"/>
      <c r="H161" s="77"/>
      <c r="I161" s="33"/>
      <c r="J161" s="81" t="s">
        <v>357</v>
      </c>
      <c r="K161" s="83"/>
      <c r="L161" s="33"/>
      <c r="M161" s="33"/>
      <c r="N161" s="33"/>
      <c r="O161" s="33"/>
      <c r="P161" s="75"/>
      <c r="Q161" s="75"/>
      <c r="R161" s="76"/>
      <c r="S161" s="76"/>
    </row>
    <row r="162" spans="5:19" ht="12.75" x14ac:dyDescent="0.2">
      <c r="E162" s="33" t="s">
        <v>358</v>
      </c>
      <c r="F162" s="84" t="s">
        <v>359</v>
      </c>
      <c r="G162" s="84"/>
      <c r="H162" s="84"/>
      <c r="I162" s="33"/>
      <c r="J162" s="85" t="s">
        <v>360</v>
      </c>
      <c r="K162" s="85"/>
      <c r="L162" s="33"/>
      <c r="M162" s="33"/>
      <c r="N162" s="33"/>
      <c r="O162" s="33"/>
      <c r="P162" s="75"/>
      <c r="Q162" s="75"/>
      <c r="R162" s="76"/>
      <c r="S162" s="76"/>
    </row>
    <row r="163" spans="5:19" x14ac:dyDescent="0.15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6"/>
      <c r="S163" s="76"/>
    </row>
    <row r="164" spans="5:19" x14ac:dyDescent="0.15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6"/>
      <c r="S164" s="76"/>
    </row>
    <row r="165" spans="5:19" x14ac:dyDescent="0.15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6"/>
      <c r="S165" s="76"/>
    </row>
    <row r="166" spans="5:19" x14ac:dyDescent="0.15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6"/>
      <c r="S166" s="76"/>
    </row>
    <row r="167" spans="5:19" x14ac:dyDescent="0.15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6"/>
      <c r="S167" s="76"/>
    </row>
    <row r="168" spans="5:19" x14ac:dyDescent="0.15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6"/>
      <c r="S168" s="76"/>
    </row>
    <row r="169" spans="5:19" x14ac:dyDescent="0.15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6"/>
      <c r="S169" s="76"/>
    </row>
    <row r="170" spans="5:19" x14ac:dyDescent="0.15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6"/>
      <c r="S170" s="76"/>
    </row>
    <row r="171" spans="5:19" x14ac:dyDescent="0.15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6"/>
      <c r="S171" s="76"/>
    </row>
    <row r="172" spans="5:19" x14ac:dyDescent="0.15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6"/>
      <c r="S172" s="76"/>
    </row>
    <row r="173" spans="5:19" x14ac:dyDescent="0.15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6"/>
      <c r="S173" s="76"/>
    </row>
    <row r="174" spans="5:19" x14ac:dyDescent="0.15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6"/>
      <c r="S174" s="76"/>
    </row>
    <row r="175" spans="5:19" x14ac:dyDescent="0.15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6"/>
      <c r="S175" s="76"/>
    </row>
    <row r="176" spans="5:19" x14ac:dyDescent="0.15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6"/>
      <c r="S176" s="76"/>
    </row>
    <row r="177" spans="5:19" x14ac:dyDescent="0.15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6"/>
      <c r="S177" s="76"/>
    </row>
    <row r="178" spans="5:19" x14ac:dyDescent="0.15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6"/>
      <c r="S178" s="76"/>
    </row>
    <row r="179" spans="5:19" x14ac:dyDescent="0.15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6"/>
      <c r="S179" s="76"/>
    </row>
    <row r="180" spans="5:19" x14ac:dyDescent="0.15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6"/>
      <c r="S180" s="76"/>
    </row>
    <row r="181" spans="5:19" x14ac:dyDescent="0.15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6"/>
      <c r="S181" s="76"/>
    </row>
    <row r="182" spans="5:19" x14ac:dyDescent="0.15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6"/>
      <c r="S182" s="76"/>
    </row>
    <row r="183" spans="5:19" x14ac:dyDescent="0.15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6"/>
      <c r="S183" s="76"/>
    </row>
    <row r="184" spans="5:19" x14ac:dyDescent="0.15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6"/>
      <c r="S184" s="76"/>
    </row>
    <row r="185" spans="5:19" x14ac:dyDescent="0.15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6"/>
      <c r="S185" s="76"/>
    </row>
    <row r="186" spans="5:19" x14ac:dyDescent="0.15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6"/>
      <c r="S186" s="76"/>
    </row>
    <row r="187" spans="5:19" x14ac:dyDescent="0.15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6"/>
      <c r="S187" s="76"/>
    </row>
    <row r="188" spans="5:19" x14ac:dyDescent="0.15"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</row>
    <row r="189" spans="5:19" x14ac:dyDescent="0.15"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</row>
    <row r="190" spans="5:19" x14ac:dyDescent="0.15"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</row>
    <row r="191" spans="5:19" x14ac:dyDescent="0.15"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</row>
  </sheetData>
  <sheetProtection algorithmName="SHA-512" hashValue="IkjEU4ufsfTMmte9C4zkPvy9WC7X+2V0yqE43YLdtMu5l/WH2ejvIxGQ071xtyi4QRx/dxZTZrXcMpeWb66kPA==" saltValue="i7cIP6GG/VwLAjUBAp3MUQ==" spinCount="100000" sheet="1" objects="1" scenarios="1" formatColumns="0" formatRows="0" autoFilter="0"/>
  <mergeCells count="18">
    <mergeCell ref="F159:G159"/>
    <mergeCell ref="I159:K159"/>
    <mergeCell ref="M159:N159"/>
    <mergeCell ref="F161:H161"/>
    <mergeCell ref="F162:H162"/>
    <mergeCell ref="D14:K14"/>
    <mergeCell ref="D56:K56"/>
    <mergeCell ref="D98:K98"/>
    <mergeCell ref="D102:K102"/>
    <mergeCell ref="D135:K135"/>
    <mergeCell ref="F158:G158"/>
    <mergeCell ref="I158:K158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87 E29 E45 E19:E22 E71 E61:E64"/>
    <dataValidation type="decimal" allowBlank="1" showErrorMessage="1" errorTitle="Ошибка" error="Допускается ввод только действительных чисел!" sqref="G27:K29 G99:K101 G103:K134 G31:K45 G15:K22 G89:K97 G24:K25 G69:K71 G47:K55 G73:K87 G136:K156 G66:K67 G57:K64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30</vt:i4>
      </vt:variant>
    </vt:vector>
  </HeadingPairs>
  <TitlesOfParts>
    <vt:vector size="31" baseType="lpstr">
      <vt:lpstr>Отпуск ЭЭ сет организациями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kod_stroki_1</vt:lpstr>
      <vt:lpstr>kod_stroki_2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Тельманова Любовь Сергеевна</dc:creator>
  <cp:lastModifiedBy>Тельманова Любовь Сергеевна</cp:lastModifiedBy>
  <dcterms:created xsi:type="dcterms:W3CDTF">2022-03-01T02:58:14Z</dcterms:created>
  <dcterms:modified xsi:type="dcterms:W3CDTF">2022-03-01T02:59:16Z</dcterms:modified>
</cp:coreProperties>
</file>