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ent\files\ПТУ\СППТН\раскрытие информации(на сайт Гвардейцева и ДТР и РСТ по запросу)\2018\ДТР\2 квартал\"/>
    </mc:Choice>
  </mc:AlternateContent>
  <bookViews>
    <workbookView xWindow="0" yWindow="0" windowWidth="16380" windowHeight="8190"/>
  </bookViews>
  <sheets>
    <sheet name="Приложение №1" sheetId="1" r:id="rId1"/>
    <sheet name="Приложение №2" sheetId="2" r:id="rId2"/>
  </sheets>
  <externalReferences>
    <externalReference r:id="rId3"/>
    <externalReference r:id="rId4"/>
  </externalReferences>
  <definedNames>
    <definedName name="god">#REF!</definedName>
    <definedName name="_xlnm.Print_Area" localSheetId="1">'Приложение №2'!$A$1:$F$43</definedName>
  </definedNames>
  <calcPr calcId="152511" iterate="1" iterateCount="109"/>
</workbook>
</file>

<file path=xl/calcChain.xml><?xml version="1.0" encoding="utf-8"?>
<calcChain xmlns="http://schemas.openxmlformats.org/spreadsheetml/2006/main">
  <c r="E21" i="2" l="1"/>
  <c r="E17" i="2" s="1"/>
  <c r="E19" i="2" l="1"/>
  <c r="E15" i="2" s="1"/>
  <c r="E16" i="2" s="1"/>
  <c r="E14" i="2"/>
  <c r="E10" i="2"/>
  <c r="E18" i="1"/>
  <c r="E19" i="1" s="1"/>
  <c r="F18" i="1"/>
  <c r="F19" i="1"/>
  <c r="G18" i="1"/>
  <c r="G19" i="1"/>
  <c r="H18" i="1"/>
  <c r="H19" i="1"/>
  <c r="I18" i="1"/>
  <c r="I19" i="1"/>
  <c r="J18" i="1"/>
  <c r="J19" i="1"/>
  <c r="K18" i="1"/>
  <c r="K19" i="1"/>
  <c r="L18" i="1"/>
  <c r="L19" i="1"/>
  <c r="M18" i="1"/>
  <c r="M19" i="1"/>
  <c r="N18" i="1"/>
  <c r="N19" i="1" s="1"/>
  <c r="N14" i="1"/>
  <c r="F11" i="1"/>
  <c r="G11" i="1"/>
  <c r="H11" i="1"/>
  <c r="I11" i="1"/>
  <c r="J11" i="1"/>
  <c r="K11" i="1"/>
  <c r="L11" i="1"/>
  <c r="M11" i="1"/>
  <c r="E11" i="1"/>
  <c r="A3" i="1"/>
  <c r="E20" i="2" l="1"/>
  <c r="E18" i="2"/>
  <c r="O19" i="1"/>
  <c r="E11" i="2"/>
  <c r="E12" i="2" l="1"/>
  <c r="E13" i="2" s="1"/>
</calcChain>
</file>

<file path=xl/comments1.xml><?xml version="1.0" encoding="utf-8"?>
<comments xmlns="http://schemas.openxmlformats.org/spreadsheetml/2006/main">
  <authors>
    <author>Магдеева Эльвира Александровна</author>
  </authors>
  <commentList>
    <comment ref="B10" authorId="0" shapeId="0">
      <text>
        <r>
          <rPr>
            <b/>
            <sz val="8"/>
            <color indexed="81"/>
            <rFont val="Tahoma"/>
            <family val="2"/>
            <charset val="204"/>
          </rPr>
          <t>Магдеева Эльвира Александровна:</t>
        </r>
        <r>
          <rPr>
            <sz val="8"/>
            <color indexed="81"/>
            <rFont val="Tahoma"/>
            <family val="2"/>
            <charset val="204"/>
          </rPr>
          <t xml:space="preserve">
цена берется из формы № 1 по топливу покупка(средня цена за квартал</t>
        </r>
      </text>
    </comment>
  </commentList>
</comments>
</file>

<file path=xl/sharedStrings.xml><?xml version="1.0" encoding="utf-8"?>
<sst xmlns="http://schemas.openxmlformats.org/spreadsheetml/2006/main" count="168" uniqueCount="80">
  <si>
    <t>Приложение 1</t>
  </si>
  <si>
    <r>
      <t xml:space="preserve">Организация </t>
    </r>
    <r>
      <rPr>
        <u/>
        <sz val="11"/>
        <rFont val="Arial Cyr"/>
        <family val="2"/>
        <charset val="204"/>
      </rPr>
      <t>ООО «Энергонефть Томск»</t>
    </r>
  </si>
  <si>
    <r>
      <t xml:space="preserve">Вид топлива </t>
    </r>
    <r>
      <rPr>
        <u/>
        <sz val="11"/>
        <rFont val="Arial Cyr"/>
        <family val="2"/>
        <charset val="204"/>
      </rPr>
      <t>попутный газ</t>
    </r>
  </si>
  <si>
    <r>
      <t xml:space="preserve">Наименование  источника теплоснабжения </t>
    </r>
    <r>
      <rPr>
        <sz val="8"/>
        <rFont val="Arial Cyr"/>
        <family val="2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Arial Cyr"/>
        <family val="2"/>
        <charset val="204"/>
      </rPr>
      <t>)</t>
    </r>
  </si>
  <si>
    <t>Котельная Чкаловского м/р</t>
  </si>
  <si>
    <t>Котельная Малореченского м/р</t>
  </si>
  <si>
    <t>Котельная ЦТП</t>
  </si>
  <si>
    <t>Котельная №1 п.Игол</t>
  </si>
  <si>
    <t>Котельная Крапивинского м/р</t>
  </si>
  <si>
    <t>Котельная №1, 2 п.Пионерный</t>
  </si>
  <si>
    <t>Котельная Ломовое м/р</t>
  </si>
  <si>
    <t>Котельная Лугинецкого м/р</t>
  </si>
  <si>
    <t>Котельная Герасимовского м/р</t>
  </si>
  <si>
    <t xml:space="preserve">Топливо, транспортируемое по сетям, магистралям (трубопроводам) 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</si>
  <si>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без учёта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</si>
  <si>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без НДС</t>
  </si>
  <si>
    <t>1.1.1.1</t>
  </si>
  <si>
    <t>с НДС</t>
  </si>
  <si>
    <t>1.1.1.2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</si>
  <si>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</si>
  <si>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1.1.2.1</t>
  </si>
  <si>
    <t>1.1.2.2</t>
  </si>
  <si>
    <r>
      <t>Объём натурального топлива, всего (тыс.м</t>
    </r>
    <r>
      <rPr>
        <vertAlign val="superscript"/>
        <sz val="9"/>
        <rFont val="Tahoma"/>
        <family val="2"/>
        <charset val="204"/>
      </rPr>
      <t>3</t>
    </r>
    <r>
      <rPr>
        <sz val="11"/>
        <rFont val="Arial Cyr"/>
        <family val="2"/>
        <charset val="204"/>
      </rPr>
      <t>)</t>
    </r>
  </si>
  <si>
    <t>1.2.1.</t>
  </si>
  <si>
    <r>
      <t>Средний тариф транзитной транспортировки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</si>
  <si>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1.3.1</t>
  </si>
  <si>
    <t>1.3.2</t>
  </si>
  <si>
    <r>
      <t>Объём топлива, транспортируемого в транзитном потоке (тыс.м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</si>
  <si>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1.4.1</t>
  </si>
  <si>
    <r>
      <t xml:space="preserve">Затраты на топливо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11"/>
        <rFont val="Arial Cyr"/>
        <family val="2"/>
        <charset val="204"/>
      </rPr>
      <t xml:space="preserve"> (тыс.руб.)</t>
    </r>
  </si>
  <si>
    <t>1.5.1</t>
  </si>
  <si>
    <t>1.5.2</t>
  </si>
  <si>
    <r>
      <t>Фактическая низшая теплота сгорания топлива,  ккал/ м3</t>
    </r>
    <r>
      <rPr>
        <b/>
        <sz val="11"/>
        <rFont val="Arial Cyr"/>
        <family val="2"/>
        <charset val="204"/>
      </rPr>
      <t xml:space="preserve"> *</t>
    </r>
  </si>
  <si>
    <t>1.6.</t>
  </si>
  <si>
    <r>
      <t>Комментарии</t>
    </r>
    <r>
      <rPr>
        <b/>
        <sz val="11"/>
        <rFont val="Arial Cyr"/>
        <family val="2"/>
        <charset val="204"/>
      </rPr>
      <t>**</t>
    </r>
  </si>
  <si>
    <t>** В разделе «комментарии» в обязательном порядке  даются пояснения по незаполненным строкам и т.д.</t>
  </si>
  <si>
    <t>Приложение 2</t>
  </si>
  <si>
    <r>
      <t xml:space="preserve">Вид топлива </t>
    </r>
    <r>
      <rPr>
        <u/>
        <sz val="11"/>
        <rFont val="Arial Cyr"/>
        <family val="2"/>
        <charset val="204"/>
      </rPr>
      <t>нефть</t>
    </r>
  </si>
  <si>
    <t>Котельная база 9 км.</t>
  </si>
  <si>
    <t>Топливо, транспортируемое по дорогам (авто, ж/д), а также прочие виды транспортировки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</si>
  <si>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без учёта транспортировки</t>
    </r>
    <r>
      <rPr>
        <sz val="10"/>
        <rFont val="Tahoma"/>
        <family val="2"/>
        <charset val="204"/>
      </rPr>
      <t xml:space="preserve"> (руб./т</t>
    </r>
    <r>
      <rPr>
        <vertAlign val="superscript"/>
        <sz val="10"/>
        <rFont val="Tahoma"/>
        <family val="2"/>
        <charset val="204"/>
      </rPr>
      <t>.</t>
    </r>
    <r>
      <rPr>
        <sz val="10"/>
        <rFont val="Tahoma"/>
        <family val="2"/>
        <charset val="204"/>
      </rPr>
      <t>)</t>
    </r>
  </si>
  <si>
    <t>Объём натурального топлива, всего (т.)</t>
  </si>
  <si>
    <t>1.2.</t>
  </si>
  <si>
    <r>
      <t xml:space="preserve">Затраты на топливо </t>
    </r>
    <r>
      <rPr>
        <b/>
        <sz val="10"/>
        <color indexed="10"/>
        <rFont val="Tahoma"/>
        <family val="2"/>
        <charset val="204"/>
      </rPr>
      <t>с учетом транспортировки</t>
    </r>
    <r>
      <rPr>
        <sz val="10"/>
        <rFont val="Arial Cyr"/>
        <family val="2"/>
        <charset val="204"/>
      </rPr>
      <t xml:space="preserve"> (тыс.руб.)</t>
    </r>
  </si>
  <si>
    <t>1.2.3.1</t>
  </si>
  <si>
    <t>1.2.3.2</t>
  </si>
  <si>
    <t>Тариф на  автотранспортировку топлива (руб./т.)</t>
  </si>
  <si>
    <t>1.3.1.1.</t>
  </si>
  <si>
    <t>1.3.1.2.</t>
  </si>
  <si>
    <r>
      <t xml:space="preserve">Затраты на транспортировку топлива автоперевозками,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</si>
  <si>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1.3.2.1.</t>
  </si>
  <si>
    <t>1.3.2.2.</t>
  </si>
  <si>
    <t>1.3.3.</t>
  </si>
  <si>
    <t>Тариф на ж/д транспортировку топлива (руб./т.)</t>
  </si>
  <si>
    <t>1.4.1.1.</t>
  </si>
  <si>
    <t>1.4.1.2.</t>
  </si>
  <si>
    <r>
      <t xml:space="preserve">Затраты на транспортировку топлива ж/д 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</si>
  <si>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1.4.2.1.</t>
  </si>
  <si>
    <t>1.4.2.2.</t>
  </si>
  <si>
    <t>Объём топлива, транспортированного ж/д перевозками (т.)</t>
  </si>
  <si>
    <t>1.4.3.</t>
  </si>
  <si>
    <t>Тариф на транспортировку топлива иными видами транспортировки(руб./т.)</t>
  </si>
  <si>
    <t>1.5.1.1.</t>
  </si>
  <si>
    <t>1.5.1.2.</t>
  </si>
  <si>
    <t>Затраты на транспортировку топлива иными видами перевозок(тыс.руб.)</t>
  </si>
  <si>
    <t>1.5.2.1.</t>
  </si>
  <si>
    <t>1.5.2.2.</t>
  </si>
  <si>
    <t>Объём топлива, транспортированного иными видами транспортировки</t>
  </si>
  <si>
    <t>1.5.3.</t>
  </si>
  <si>
    <r>
      <t>Фактическая низшая теплота сгорания топлива,  ккал/кг</t>
    </r>
    <r>
      <rPr>
        <b/>
        <sz val="10"/>
        <rFont val="Arial Cyr"/>
        <family val="2"/>
        <charset val="204"/>
      </rPr>
      <t xml:space="preserve"> *</t>
    </r>
  </si>
  <si>
    <t>Комментарии*</t>
  </si>
  <si>
    <t>-</t>
  </si>
  <si>
    <t>Район Томская область г.Стрежевой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</si>
  <si>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с учётом транспортировки</t>
    </r>
    <r>
      <rPr>
        <sz val="10"/>
        <rFont val="Tahoma"/>
        <family val="2"/>
        <charset val="204"/>
      </rPr>
      <t xml:space="preserve"> (руб./т</t>
    </r>
    <r>
      <rPr>
        <sz val="10"/>
        <rFont val="Tahoma"/>
        <family val="2"/>
        <charset val="204"/>
      </rPr>
      <t>)</t>
    </r>
  </si>
  <si>
    <t>Объём топлива, транспортированного автоперевозками (т)</t>
  </si>
  <si>
    <r>
      <t xml:space="preserve">Руководитель </t>
    </r>
    <r>
      <rPr>
        <u/>
        <sz val="12"/>
        <rFont val="Times New Roman Cyr"/>
        <charset val="204"/>
      </rPr>
      <t xml:space="preserve">Генеральный директор Мажурин В.А. </t>
    </r>
    <r>
      <rPr>
        <sz val="12"/>
        <rFont val="Times New Roman Cyr"/>
        <family val="1"/>
        <charset val="204"/>
      </rPr>
      <t>/_____________/</t>
    </r>
  </si>
  <si>
    <r>
      <t xml:space="preserve">Наименование  источника теплоснабжения </t>
    </r>
    <r>
      <rPr>
        <sz val="8"/>
        <rFont val="Times New Roman"/>
        <family val="1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Times New Roman"/>
        <family val="1"/>
        <charset val="204"/>
      </rPr>
      <t>)</t>
    </r>
  </si>
  <si>
    <r>
      <t xml:space="preserve">Исполнитель </t>
    </r>
    <r>
      <rPr>
        <u/>
        <sz val="12"/>
        <rFont val="Times New Roman Cyr"/>
        <charset val="204"/>
      </rPr>
      <t>Заместитель начальника ПТУ Бортников И.А.</t>
    </r>
    <r>
      <rPr>
        <sz val="12"/>
        <rFont val="Times New Roman Cyr"/>
        <family val="1"/>
        <charset val="204"/>
      </rPr>
      <t xml:space="preserve"> /________________/ Тел. (38259) 6-60-80</t>
    </r>
  </si>
  <si>
    <t>Информация о фактически сложившихся ценах и объёмах потребления топлива за 2 квартал 2018 года</t>
  </si>
  <si>
    <r>
      <t>* Данные заполняются по итогам 2 квартала 2018 года и должны быть подтверждены первичными документами за 2018 год (</t>
    </r>
    <r>
      <rPr>
        <u/>
        <sz val="11"/>
        <color indexed="8"/>
        <rFont val="Times New Roman"/>
        <family val="1"/>
        <charset val="204"/>
      </rPr>
      <t>прикладываются к ответу на запрос</t>
    </r>
    <r>
      <rPr>
        <sz val="11"/>
        <color indexed="8"/>
        <rFont val="Times New Roman"/>
        <family val="1"/>
        <charset val="204"/>
      </rPr>
      <t>): акты поданного-принятого топлива к договору поставки, паспорт на партию купленного топлива, сертификат / удостоверение о качестве топлива и т.д. В случае не представления подтверждающих документов, низшая теплота сгорания будет принята на уровне нормативных значений:  газ - 7900 Ккал/м3; каменный уголь - 5000 Ккал/кг; мазут/нефть - 9500 Ккалл/кг; дизельное топливо - 10200 Ккал/кг; дрова - 1860 Ккал/м3; электроэнергия - 860 Ккал/Квт.ч.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</si>
</sst>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_-;\-* #,##0_-;_-* \-_-;_-@_-"/>
    <numFmt numFmtId="165" formatCode="_-* #,##0.00_-;\-* #,##0.00_-;_-* \-??_-;_-@_-"/>
    <numFmt numFmtId="166" formatCode="\$#,##0_);[Red]&quot;($&quot;#,##0\)"/>
    <numFmt numFmtId="167" formatCode="_-\Ј* #,##0.00_-;&quot;-Ј&quot;* #,##0.00_-;_-\Ј* \-??_-;_-@_-"/>
    <numFmt numFmtId="168" formatCode="General_)"/>
    <numFmt numFmtId="169" formatCode="_-* #,##0_р_._-;\-* #,##0_р_._-;_-* \-_р_._-;_-@_-"/>
    <numFmt numFmtId="170" formatCode="_-* #,##0.00_р_._-;\-* #,##0.00_р_._-;_-* \-??_р_._-;_-@_-"/>
    <numFmt numFmtId="171" formatCode="#,##0.00_р_."/>
    <numFmt numFmtId="172" formatCode="0.00_)"/>
  </numFmts>
  <fonts count="42" x14ac:knownFonts="1">
    <font>
      <sz val="11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Arial Cyr"/>
      <family val="2"/>
      <charset val="204"/>
    </font>
    <font>
      <u/>
      <sz val="11"/>
      <name val="Arial Cyr"/>
      <family val="2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b/>
      <sz val="10"/>
      <name val="Tahoma"/>
      <family val="2"/>
      <charset val="204"/>
    </font>
    <font>
      <b/>
      <sz val="9"/>
      <color indexed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9"/>
      <color indexed="55"/>
      <name val="Tahoma"/>
      <family val="2"/>
      <charset val="204"/>
    </font>
    <font>
      <b/>
      <sz val="11"/>
      <name val="Arial Cyr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0"/>
      <color indexed="10"/>
      <name val="Tahoma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name val="Arial Cyr"/>
      <family val="2"/>
      <charset val="204"/>
    </font>
    <font>
      <u/>
      <sz val="12"/>
      <name val="Times New Roman Cyr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i/>
      <sz val="16"/>
      <name val="Arial"/>
      <family val="2"/>
      <charset val="204"/>
    </font>
    <font>
      <u/>
      <sz val="10"/>
      <color indexed="12"/>
      <name val="Arial Cyr"/>
      <family val="2"/>
      <charset val="204"/>
    </font>
    <font>
      <sz val="8"/>
      <name val="Times New Roman"/>
      <family val="1"/>
      <charset val="204"/>
    </font>
    <font>
      <sz val="11"/>
      <color theme="0"/>
      <name val="Arial Cyr"/>
      <family val="2"/>
      <charset val="204"/>
    </font>
    <font>
      <sz val="11"/>
      <color rgb="FFFFFF00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8" fillId="0" borderId="0" applyNumberFormat="0" applyFill="0" applyBorder="0" applyAlignment="0" applyProtection="0"/>
    <xf numFmtId="164" fontId="33" fillId="0" borderId="0" applyFill="0" applyBorder="0" applyAlignment="0" applyProtection="0"/>
    <xf numFmtId="165" fontId="33" fillId="0" borderId="0" applyFill="0" applyBorder="0" applyAlignment="0" applyProtection="0"/>
    <xf numFmtId="166" fontId="33" fillId="0" borderId="0" applyFill="0" applyBorder="0" applyAlignment="0" applyProtection="0"/>
    <xf numFmtId="167" fontId="33" fillId="0" borderId="0" applyFill="0" applyBorder="0" applyAlignment="0" applyProtection="0"/>
    <xf numFmtId="172" fontId="37" fillId="0" borderId="0"/>
    <xf numFmtId="0" fontId="2" fillId="0" borderId="0"/>
    <xf numFmtId="0" fontId="1" fillId="0" borderId="0"/>
    <xf numFmtId="0" fontId="2" fillId="0" borderId="0"/>
    <xf numFmtId="9" fontId="3" fillId="0" borderId="0" applyFill="0" applyBorder="0" applyAlignment="0" applyProtection="0"/>
    <xf numFmtId="0" fontId="1" fillId="0" borderId="0" applyNumberFormat="0">
      <alignment horizontal="left"/>
    </xf>
    <xf numFmtId="168" fontId="3" fillId="0" borderId="1">
      <protection locked="0"/>
    </xf>
    <xf numFmtId="0" fontId="4" fillId="0" borderId="0" applyBorder="0">
      <alignment horizontal="center" vertical="center" wrapText="1"/>
    </xf>
    <xf numFmtId="0" fontId="5" fillId="0" borderId="0" applyBorder="0">
      <alignment horizontal="center" vertical="center" wrapText="1"/>
    </xf>
    <xf numFmtId="168" fontId="6" fillId="2" borderId="1"/>
    <xf numFmtId="4" fontId="7" fillId="3" borderId="0" applyBorder="0">
      <alignment horizontal="right"/>
    </xf>
    <xf numFmtId="0" fontId="8" fillId="0" borderId="0" applyFill="0">
      <alignment wrapText="1"/>
    </xf>
    <xf numFmtId="0" fontId="9" fillId="0" borderId="0">
      <alignment horizontal="center" vertical="top" wrapText="1"/>
    </xf>
    <xf numFmtId="0" fontId="10" fillId="0" borderId="0">
      <alignment horizontal="center" vertical="center" wrapText="1"/>
    </xf>
    <xf numFmtId="49" fontId="7" fillId="0" borderId="0" applyBorder="0">
      <alignment vertical="top"/>
    </xf>
    <xf numFmtId="0" fontId="11" fillId="0" borderId="0"/>
    <xf numFmtId="49" fontId="7" fillId="0" borderId="0" applyBorder="0">
      <alignment vertical="top"/>
    </xf>
    <xf numFmtId="49" fontId="7" fillId="0" borderId="0" applyBorder="0">
      <alignment vertical="top"/>
    </xf>
    <xf numFmtId="0" fontId="12" fillId="0" borderId="0"/>
    <xf numFmtId="0" fontId="1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4" fillId="3" borderId="0" applyNumberFormat="0" applyBorder="0" applyAlignment="0">
      <protection locked="0"/>
    </xf>
    <xf numFmtId="9" fontId="33" fillId="0" borderId="0" applyFill="0" applyBorder="0" applyAlignment="0" applyProtection="0"/>
    <xf numFmtId="0" fontId="2" fillId="0" borderId="0"/>
    <xf numFmtId="49" fontId="8" fillId="0" borderId="0">
      <alignment horizontal="center"/>
    </xf>
    <xf numFmtId="169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4" fontId="7" fillId="4" borderId="0" applyBorder="0">
      <alignment horizontal="right"/>
    </xf>
    <xf numFmtId="4" fontId="7" fillId="5" borderId="0" applyBorder="0">
      <alignment horizontal="right"/>
    </xf>
    <xf numFmtId="4" fontId="33" fillId="4" borderId="0" applyBorder="0">
      <alignment horizontal="right"/>
    </xf>
  </cellStyleXfs>
  <cellXfs count="108">
    <xf numFmtId="0" fontId="0" fillId="0" borderId="0" xfId="0"/>
    <xf numFmtId="0" fontId="15" fillId="0" borderId="0" xfId="0" applyFont="1" applyAlignment="1">
      <alignment horizontal="center" wrapText="1"/>
    </xf>
    <xf numFmtId="0" fontId="7" fillId="6" borderId="2" xfId="0" applyNumberFormat="1" applyFont="1" applyFill="1" applyBorder="1" applyAlignment="1" applyProtection="1">
      <alignment horizontal="center" vertical="center" wrapText="1"/>
    </xf>
    <xf numFmtId="49" fontId="22" fillId="6" borderId="2" xfId="37" applyNumberFormat="1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/>
    <xf numFmtId="0" fontId="26" fillId="0" borderId="0" xfId="39" applyFont="1" applyFill="1" applyBorder="1" applyAlignment="1"/>
    <xf numFmtId="0" fontId="0" fillId="0" borderId="0" xfId="0" applyFont="1" applyBorder="1" applyAlignment="1">
      <alignment vertical="center" wrapText="1"/>
    </xf>
    <xf numFmtId="0" fontId="0" fillId="0" borderId="0" xfId="0" applyFont="1"/>
    <xf numFmtId="0" fontId="27" fillId="0" borderId="0" xfId="0" applyNumberFormat="1" applyFont="1" applyFill="1" applyBorder="1" applyAlignment="1" applyProtection="1">
      <alignment horizontal="center" vertical="center" wrapText="1"/>
    </xf>
    <xf numFmtId="0" fontId="32" fillId="0" borderId="0" xfId="0" applyFont="1" applyBorder="1" applyAlignment="1">
      <alignment horizontal="center"/>
    </xf>
    <xf numFmtId="4" fontId="0" fillId="0" borderId="0" xfId="0" applyNumberFormat="1"/>
    <xf numFmtId="0" fontId="0" fillId="0" borderId="0" xfId="0" applyAlignment="1">
      <alignment wrapText="1"/>
    </xf>
    <xf numFmtId="0" fontId="40" fillId="0" borderId="0" xfId="0" applyFont="1"/>
    <xf numFmtId="0" fontId="29" fillId="6" borderId="3" xfId="0" applyNumberFormat="1" applyFont="1" applyFill="1" applyBorder="1" applyAlignment="1" applyProtection="1">
      <alignment horizontal="center" vertical="center" wrapText="1"/>
    </xf>
    <xf numFmtId="49" fontId="22" fillId="6" borderId="3" xfId="37" applyNumberFormat="1" applyFont="1" applyFill="1" applyBorder="1" applyAlignment="1" applyProtection="1">
      <alignment horizontal="center" vertical="center" wrapText="1"/>
    </xf>
    <xf numFmtId="49" fontId="22" fillId="6" borderId="4" xfId="37" applyNumberFormat="1" applyFont="1" applyFill="1" applyBorder="1" applyAlignment="1" applyProtection="1">
      <alignment horizontal="center" vertical="center" wrapText="1"/>
    </xf>
    <xf numFmtId="49" fontId="22" fillId="6" borderId="5" xfId="37" applyNumberFormat="1" applyFont="1" applyFill="1" applyBorder="1" applyAlignment="1" applyProtection="1">
      <alignment horizontal="center" vertical="center" wrapText="1"/>
    </xf>
    <xf numFmtId="0" fontId="27" fillId="0" borderId="0" xfId="0" applyFont="1" applyBorder="1" applyAlignment="1">
      <alignment horizontal="center" vertical="distributed" wrapText="1"/>
    </xf>
    <xf numFmtId="0" fontId="27" fillId="0" borderId="0" xfId="0" applyFont="1" applyBorder="1"/>
    <xf numFmtId="0" fontId="27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6" borderId="3" xfId="0" applyNumberFormat="1" applyFont="1" applyFill="1" applyBorder="1" applyAlignment="1" applyProtection="1">
      <alignment horizontal="center" vertical="center" wrapText="1"/>
    </xf>
    <xf numFmtId="0" fontId="7" fillId="6" borderId="4" xfId="0" applyNumberFormat="1" applyFont="1" applyFill="1" applyBorder="1" applyAlignment="1" applyProtection="1">
      <alignment horizontal="center" vertical="center" wrapText="1"/>
    </xf>
    <xf numFmtId="0" fontId="7" fillId="6" borderId="7" xfId="0" applyNumberFormat="1" applyFont="1" applyFill="1" applyBorder="1" applyAlignment="1" applyProtection="1">
      <alignment horizontal="center" vertical="center" wrapText="1"/>
    </xf>
    <xf numFmtId="49" fontId="22" fillId="6" borderId="7" xfId="37" applyNumberFormat="1" applyFont="1" applyFill="1" applyBorder="1" applyAlignment="1" applyProtection="1">
      <alignment horizontal="center" vertical="center" wrapText="1"/>
    </xf>
    <xf numFmtId="49" fontId="22" fillId="6" borderId="8" xfId="37" applyNumberFormat="1" applyFont="1" applyFill="1" applyBorder="1" applyAlignment="1" applyProtection="1">
      <alignment horizontal="center" vertical="center" wrapText="1"/>
    </xf>
    <xf numFmtId="171" fontId="0" fillId="0" borderId="9" xfId="0" applyNumberFormat="1" applyFill="1" applyBorder="1"/>
    <xf numFmtId="0" fontId="7" fillId="6" borderId="8" xfId="0" applyNumberFormat="1" applyFont="1" applyFill="1" applyBorder="1" applyAlignment="1" applyProtection="1">
      <alignment horizontal="center" vertical="center" wrapText="1"/>
    </xf>
    <xf numFmtId="49" fontId="22" fillId="6" borderId="6" xfId="37" applyNumberFormat="1" applyFont="1" applyFill="1" applyBorder="1" applyAlignment="1" applyProtection="1">
      <alignment horizontal="center" vertical="center" wrapText="1"/>
    </xf>
    <xf numFmtId="171" fontId="0" fillId="0" borderId="0" xfId="0" applyNumberFormat="1" applyFont="1"/>
    <xf numFmtId="2" fontId="0" fillId="0" borderId="0" xfId="0" applyNumberFormat="1"/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" fontId="0" fillId="7" borderId="5" xfId="0" applyNumberFormat="1" applyFill="1" applyBorder="1" applyAlignment="1">
      <alignment horizontal="center" vertical="center"/>
    </xf>
    <xf numFmtId="1" fontId="0" fillId="7" borderId="15" xfId="0" applyNumberFormat="1" applyFill="1" applyBorder="1" applyAlignment="1">
      <alignment horizontal="center" vertical="center"/>
    </xf>
    <xf numFmtId="4" fontId="0" fillId="7" borderId="4" xfId="0" applyNumberFormat="1" applyFill="1" applyBorder="1" applyAlignment="1">
      <alignment horizontal="center" vertical="center"/>
    </xf>
    <xf numFmtId="4" fontId="0" fillId="7" borderId="3" xfId="0" applyNumberFormat="1" applyFill="1" applyBorder="1" applyAlignment="1">
      <alignment horizontal="center" vertical="center"/>
    </xf>
    <xf numFmtId="171" fontId="0" fillId="7" borderId="7" xfId="0" applyNumberFormat="1" applyFill="1" applyBorder="1" applyAlignment="1">
      <alignment horizontal="center" vertical="center"/>
    </xf>
    <xf numFmtId="171" fontId="0" fillId="7" borderId="8" xfId="0" applyNumberFormat="1" applyFill="1" applyBorder="1" applyAlignment="1">
      <alignment horizontal="center" vertical="center"/>
    </xf>
    <xf numFmtId="171" fontId="0" fillId="7" borderId="13" xfId="0" applyNumberFormat="1" applyFill="1" applyBorder="1" applyAlignment="1">
      <alignment horizontal="center" vertical="center"/>
    </xf>
    <xf numFmtId="0" fontId="0" fillId="0" borderId="0" xfId="0" applyAlignment="1">
      <alignment horizontal="right"/>
    </xf>
    <xf numFmtId="2" fontId="0" fillId="0" borderId="0" xfId="0" applyNumberFormat="1" applyAlignment="1">
      <alignment wrapText="1"/>
    </xf>
    <xf numFmtId="0" fontId="29" fillId="0" borderId="3" xfId="0" applyNumberFormat="1" applyFont="1" applyFill="1" applyBorder="1" applyAlignment="1" applyProtection="1">
      <alignment horizontal="center" vertical="center" wrapText="1"/>
    </xf>
    <xf numFmtId="49" fontId="22" fillId="0" borderId="3" xfId="37" applyNumberFormat="1" applyFont="1" applyFill="1" applyBorder="1" applyAlignment="1" applyProtection="1">
      <alignment horizontal="center" vertical="center" wrapText="1"/>
    </xf>
    <xf numFmtId="0" fontId="0" fillId="7" borderId="10" xfId="0" applyFill="1" applyBorder="1"/>
    <xf numFmtId="0" fontId="0" fillId="7" borderId="10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7" borderId="15" xfId="0" applyFill="1" applyBorder="1"/>
    <xf numFmtId="0" fontId="0" fillId="7" borderId="0" xfId="0" applyFill="1" applyBorder="1"/>
    <xf numFmtId="4" fontId="41" fillId="7" borderId="0" xfId="0" applyNumberFormat="1" applyFont="1" applyFill="1" applyBorder="1"/>
    <xf numFmtId="0" fontId="41" fillId="7" borderId="0" xfId="0" applyFont="1" applyFill="1" applyBorder="1"/>
    <xf numFmtId="0" fontId="29" fillId="6" borderId="16" xfId="0" applyNumberFormat="1" applyFont="1" applyFill="1" applyBorder="1" applyAlignment="1" applyProtection="1">
      <alignment horizontal="center" vertical="center" wrapText="1"/>
    </xf>
    <xf numFmtId="49" fontId="22" fillId="6" borderId="16" xfId="37" applyNumberFormat="1" applyFont="1" applyFill="1" applyBorder="1" applyAlignment="1" applyProtection="1">
      <alignment horizontal="center" vertical="center" wrapText="1"/>
    </xf>
    <xf numFmtId="4" fontId="18" fillId="0" borderId="10" xfId="0" applyNumberFormat="1" applyFont="1" applyFill="1" applyBorder="1" applyAlignment="1">
      <alignment horizontal="center" vertical="center" wrapText="1"/>
    </xf>
    <xf numFmtId="0" fontId="0" fillId="0" borderId="17" xfId="0" applyFill="1" applyBorder="1"/>
    <xf numFmtId="4" fontId="0" fillId="7" borderId="10" xfId="0" applyNumberFormat="1" applyFill="1" applyBorder="1" applyAlignment="1">
      <alignment horizontal="center" vertical="center"/>
    </xf>
    <xf numFmtId="171" fontId="0" fillId="7" borderId="11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4" fontId="18" fillId="0" borderId="18" xfId="0" applyNumberFormat="1" applyFont="1" applyFill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0" fontId="26" fillId="0" borderId="0" xfId="39" applyFont="1" applyFill="1" applyBorder="1" applyAlignment="1">
      <alignment horizontal="left"/>
    </xf>
    <xf numFmtId="0" fontId="19" fillId="0" borderId="20" xfId="0" applyNumberFormat="1" applyFont="1" applyFill="1" applyBorder="1" applyAlignment="1" applyProtection="1">
      <alignment horizontal="center" vertical="center" wrapText="1"/>
    </xf>
    <xf numFmtId="0" fontId="19" fillId="0" borderId="21" xfId="0" applyNumberFormat="1" applyFont="1" applyFill="1" applyBorder="1" applyAlignment="1" applyProtection="1">
      <alignment horizontal="center" vertical="center" wrapText="1"/>
    </xf>
    <xf numFmtId="0" fontId="19" fillId="0" borderId="22" xfId="0" applyNumberFormat="1" applyFont="1" applyFill="1" applyBorder="1" applyAlignment="1" applyProtection="1">
      <alignment horizontal="center" vertical="center" wrapText="1"/>
    </xf>
    <xf numFmtId="0" fontId="0" fillId="0" borderId="23" xfId="38" applyFont="1" applyBorder="1" applyAlignment="1" applyProtection="1">
      <alignment horizontal="center" vertical="center" wrapText="1"/>
    </xf>
    <xf numFmtId="0" fontId="0" fillId="0" borderId="24" xfId="38" applyFont="1" applyBorder="1" applyAlignment="1" applyProtection="1">
      <alignment horizontal="center" vertical="center" wrapText="1"/>
    </xf>
    <xf numFmtId="0" fontId="0" fillId="0" borderId="25" xfId="38" applyFont="1" applyBorder="1" applyAlignment="1" applyProtection="1">
      <alignment horizontal="center" vertical="center" wrapText="1"/>
    </xf>
    <xf numFmtId="0" fontId="0" fillId="0" borderId="5" xfId="38" applyFont="1" applyBorder="1" applyAlignment="1" applyProtection="1">
      <alignment horizontal="center" vertical="center" wrapText="1"/>
    </xf>
    <xf numFmtId="0" fontId="0" fillId="0" borderId="26" xfId="38" applyFont="1" applyBorder="1" applyAlignment="1" applyProtection="1">
      <alignment horizontal="center" vertical="center" wrapText="1"/>
    </xf>
    <xf numFmtId="0" fontId="0" fillId="0" borderId="27" xfId="38" applyFont="1" applyBorder="1" applyAlignment="1" applyProtection="1">
      <alignment horizontal="center" vertical="center" wrapText="1"/>
    </xf>
    <xf numFmtId="0" fontId="0" fillId="0" borderId="28" xfId="38" applyFont="1" applyBorder="1" applyAlignment="1" applyProtection="1">
      <alignment horizontal="center" vertical="center" wrapText="1"/>
    </xf>
    <xf numFmtId="0" fontId="0" fillId="0" borderId="29" xfId="38" applyFont="1" applyBorder="1" applyAlignment="1" applyProtection="1">
      <alignment horizontal="center" vertical="center" wrapText="1"/>
    </xf>
    <xf numFmtId="0" fontId="0" fillId="0" borderId="30" xfId="0" applyNumberFormat="1" applyFont="1" applyFill="1" applyBorder="1" applyAlignment="1" applyProtection="1">
      <alignment horizontal="center" vertical="center" wrapText="1"/>
    </xf>
    <xf numFmtId="0" fontId="0" fillId="0" borderId="31" xfId="0" applyNumberFormat="1" applyFont="1" applyFill="1" applyBorder="1" applyAlignment="1" applyProtection="1">
      <alignment horizontal="center" vertical="center" wrapText="1"/>
    </xf>
    <xf numFmtId="0" fontId="0" fillId="0" borderId="19" xfId="38" applyFont="1" applyBorder="1" applyAlignment="1" applyProtection="1">
      <alignment horizontal="center" vertical="center" wrapText="1"/>
    </xf>
    <xf numFmtId="0" fontId="0" fillId="0" borderId="32" xfId="38" applyFont="1" applyBorder="1" applyAlignment="1" applyProtection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3" fillId="0" borderId="3" xfId="38" applyFont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18" fillId="7" borderId="0" xfId="0" applyFont="1" applyFill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9" fillId="0" borderId="36" xfId="0" applyNumberFormat="1" applyFont="1" applyFill="1" applyBorder="1" applyAlignment="1" applyProtection="1">
      <alignment horizontal="center" vertical="center" wrapText="1"/>
    </xf>
    <xf numFmtId="0" fontId="19" fillId="0" borderId="24" xfId="0" applyNumberFormat="1" applyFont="1" applyFill="1" applyBorder="1" applyAlignment="1" applyProtection="1">
      <alignment horizontal="center" vertical="center" wrapText="1"/>
    </xf>
    <xf numFmtId="0" fontId="19" fillId="0" borderId="25" xfId="0" applyNumberFormat="1" applyFont="1" applyFill="1" applyBorder="1" applyAlignment="1" applyProtection="1">
      <alignment horizontal="center" vertical="center" wrapText="1"/>
    </xf>
    <xf numFmtId="0" fontId="3" fillId="0" borderId="16" xfId="38" applyFont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5" xfId="0" applyFont="1" applyBorder="1" applyAlignment="1">
      <alignment horizontal="left"/>
    </xf>
  </cellXfs>
  <cellStyles count="50">
    <cellStyle name="_График обустр.2002г" xfId="1"/>
    <cellStyle name="_ЗАМЕНА ТР." xfId="2"/>
    <cellStyle name="_Мероприятия по трубе на 6.07.00" xfId="3"/>
    <cellStyle name="_Оборудование (1)" xfId="4"/>
    <cellStyle name="_РЕКОНСТРУКЦИЯ (2)" xfId="5"/>
    <cellStyle name="_РЕКОНСТРУКЦИЯ (лиц)" xfId="6"/>
    <cellStyle name="_финансы" xfId="7"/>
    <cellStyle name="_Штат ООО ЭНТ вариант28_03_2001" xfId="8"/>
    <cellStyle name="Ăčďĺđńńűëęŕ" xfId="9"/>
    <cellStyle name="Comma [0]_irl tel sep5" xfId="10"/>
    <cellStyle name="Comma_irl tel sep5" xfId="11"/>
    <cellStyle name="Currency [0]" xfId="12"/>
    <cellStyle name="Currency_irl tel sep5" xfId="13"/>
    <cellStyle name="Normal - Style1" xfId="14"/>
    <cellStyle name="Normal_02." xfId="15"/>
    <cellStyle name="Normal1" xfId="16"/>
    <cellStyle name="normбlnм_laroux" xfId="17"/>
    <cellStyle name="Percent_OPERATING" xfId="18"/>
    <cellStyle name="Price_Body" xfId="19"/>
    <cellStyle name="Беззащитный" xfId="20"/>
    <cellStyle name="Заголовок 1" xfId="21" builtinId="16" customBuiltin="1"/>
    <cellStyle name="ЗаголовокСтолбца" xfId="22"/>
    <cellStyle name="Защитный" xfId="23"/>
    <cellStyle name="Значение" xfId="24"/>
    <cellStyle name="Мои наименования показателей" xfId="25"/>
    <cellStyle name="Мой заголовок" xfId="26"/>
    <cellStyle name="Мой заголовок листа" xfId="27"/>
    <cellStyle name="Обычный" xfId="0" builtinId="0"/>
    <cellStyle name="Обычный 2" xfId="28"/>
    <cellStyle name="Обычный 2 2" xfId="29"/>
    <cellStyle name="Обычный 2 2 2" xfId="30"/>
    <cellStyle name="Обычный 2 2 2 2" xfId="31"/>
    <cellStyle name="Обычный 3" xfId="32"/>
    <cellStyle name="Обычный 4" xfId="33"/>
    <cellStyle name="Обычный 5" xfId="34"/>
    <cellStyle name="Обычный 6" xfId="35"/>
    <cellStyle name="Обычный 7" xfId="36"/>
    <cellStyle name="Обычный_Kom kompleks" xfId="37"/>
    <cellStyle name="Обычный_VO_2_2" xfId="38"/>
    <cellStyle name="Обычный_тарифы на 2002г с 1-01" xfId="39"/>
    <cellStyle name="Поле ввода" xfId="40"/>
    <cellStyle name="Процентный 2" xfId="41"/>
    <cellStyle name="Стиль 1" xfId="42"/>
    <cellStyle name="Текстовый" xfId="43"/>
    <cellStyle name="Тысячи [0]_1кв98" xfId="44"/>
    <cellStyle name="Тысячи_1кв98" xfId="45"/>
    <cellStyle name="Финансовый 2" xfId="46"/>
    <cellStyle name="Формула" xfId="47"/>
    <cellStyle name="ФормулаВБ" xfId="48"/>
    <cellStyle name="ФормулаНаКонтроль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5;&#1058;&#1059;\&#1057;&#1055;&#1055;&#1058;&#1053;\&#1052;&#1072;&#1075;&#1076;&#1077;&#1077;&#1074;&#1072;\&#1088;&#1072;&#1089;&#1082;&#1088;&#1099;&#1090;&#1080;&#1077;%20&#1080;&#1085;&#1092;&#1086;&#1088;&#1084;&#1072;&#1094;&#1080;&#1080;\2015\&#1054;&#1090;&#1095;&#1077;&#1090;&#1099;%20&#1087;&#1086;%20&#1090;&#1086;&#1087;&#1083;&#1080;&#1074;&#1091;\&#1054;&#1090;&#1095;&#1077;&#1090;&#1099;%20&#1087;&#1086;%20&#1090;&#1086;&#1087;&#1083;&#1080;&#1074;&#1091;%204%20&#1082;&#107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8;&#1059;/&#1057;&#1055;&#1055;&#1058;&#1053;/&#1058;&#1086;&#1087;&#1083;&#1080;&#1074;&#1086;/&#1058;&#1086;&#1087;&#1083;&#1080;&#1074;&#1086;%202018/&#1060;&#1086;&#1088;&#1084;&#1072;%20&#8470;%201%20&#1088;&#1072;&#1089;&#1093;&#1086;&#1076;&#1099;%20&#1087;&#1086;%20&#1075;&#1072;&#1079;-&#1085;&#1077;&#1092;&#1090;&#1100;%20&#1072;&#1085;&#1072;&#1083;&#1080;&#1079;_2018%20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298">
          <cell r="M298">
            <v>1745998.54</v>
          </cell>
          <cell r="N298">
            <v>3146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фть"/>
      <sheetName val="Газ   "/>
      <sheetName val="Нефть анализ"/>
      <sheetName val="Газ анализ"/>
      <sheetName val="нефть транспорт"/>
      <sheetName val="Лист1"/>
    </sheetNames>
    <sheetDataSet>
      <sheetData sheetId="0">
        <row r="6">
          <cell r="O6">
            <v>18743</v>
          </cell>
          <cell r="R6">
            <v>22034</v>
          </cell>
        </row>
        <row r="15">
          <cell r="O15">
            <v>474122.92800000001</v>
          </cell>
          <cell r="R15">
            <v>0</v>
          </cell>
          <cell r="U15">
            <v>0</v>
          </cell>
        </row>
      </sheetData>
      <sheetData sheetId="1"/>
      <sheetData sheetId="2">
        <row r="15">
          <cell r="S15">
            <v>33</v>
          </cell>
          <cell r="W15">
            <v>19</v>
          </cell>
          <cell r="AA15">
            <v>0</v>
          </cell>
        </row>
      </sheetData>
      <sheetData sheetId="3"/>
      <sheetData sheetId="4">
        <row r="5">
          <cell r="I5">
            <v>25.295999999999999</v>
          </cell>
          <cell r="K5">
            <v>0</v>
          </cell>
        </row>
        <row r="7">
          <cell r="H7">
            <v>15774.66</v>
          </cell>
          <cell r="J7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topLeftCell="A7" zoomScale="90" zoomScaleNormal="90" workbookViewId="0">
      <selection activeCell="D13" sqref="D13"/>
    </sheetView>
  </sheetViews>
  <sheetFormatPr defaultRowHeight="14.25" x14ac:dyDescent="0.2"/>
  <cols>
    <col min="1" max="1" width="16.25" customWidth="1"/>
    <col min="2" max="2" width="21.625" customWidth="1"/>
    <col min="5" max="13" width="15.25" customWidth="1"/>
    <col min="14" max="14" width="13" hidden="1" customWidth="1"/>
    <col min="15" max="15" width="13" bestFit="1" customWidth="1"/>
  </cols>
  <sheetData>
    <row r="1" spans="1:15" x14ac:dyDescent="0.2">
      <c r="M1" t="s">
        <v>0</v>
      </c>
    </row>
    <row r="3" spans="1:15" ht="37.9" customHeight="1" x14ac:dyDescent="0.25">
      <c r="A3" s="88" t="str">
        <f>'Приложение №2'!A3:E3</f>
        <v>Информация о фактически сложившихся ценах и объёмах потребления топлива за 2 квартал 2018 года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1:15" ht="17.4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5" x14ac:dyDescent="0.2">
      <c r="A5" t="s">
        <v>72</v>
      </c>
      <c r="M5" s="48" t="s">
        <v>1</v>
      </c>
    </row>
    <row r="6" spans="1:15" ht="21.6" customHeight="1" x14ac:dyDescent="0.2">
      <c r="A6" t="s">
        <v>2</v>
      </c>
    </row>
    <row r="7" spans="1:15" ht="15" thickBot="1" x14ac:dyDescent="0.25"/>
    <row r="8" spans="1:15" ht="60" customHeight="1" x14ac:dyDescent="0.2">
      <c r="A8" s="89" t="s">
        <v>3</v>
      </c>
      <c r="B8" s="90"/>
      <c r="C8" s="90"/>
      <c r="D8" s="90"/>
      <c r="E8" s="93" t="s">
        <v>4</v>
      </c>
      <c r="F8" s="93" t="s">
        <v>5</v>
      </c>
      <c r="G8" s="93" t="s">
        <v>6</v>
      </c>
      <c r="H8" s="93" t="s">
        <v>7</v>
      </c>
      <c r="I8" s="93" t="s">
        <v>8</v>
      </c>
      <c r="J8" s="93" t="s">
        <v>9</v>
      </c>
      <c r="K8" s="93" t="s">
        <v>10</v>
      </c>
      <c r="L8" s="93" t="s">
        <v>11</v>
      </c>
      <c r="M8" s="86" t="s">
        <v>12</v>
      </c>
    </row>
    <row r="9" spans="1:15" ht="29.45" customHeight="1" thickBot="1" x14ac:dyDescent="0.25">
      <c r="A9" s="91"/>
      <c r="B9" s="92"/>
      <c r="C9" s="92"/>
      <c r="D9" s="92"/>
      <c r="E9" s="94"/>
      <c r="F9" s="94"/>
      <c r="G9" s="94"/>
      <c r="H9" s="94"/>
      <c r="I9" s="94"/>
      <c r="J9" s="94"/>
      <c r="K9" s="94"/>
      <c r="L9" s="94"/>
      <c r="M9" s="87"/>
    </row>
    <row r="10" spans="1:15" ht="21.6" customHeight="1" x14ac:dyDescent="0.2">
      <c r="A10" s="71" t="s">
        <v>13</v>
      </c>
      <c r="B10" s="74" t="s">
        <v>14</v>
      </c>
      <c r="C10" s="22" t="s">
        <v>15</v>
      </c>
      <c r="D10" s="15" t="s">
        <v>16</v>
      </c>
      <c r="E10" s="43">
        <v>566.21</v>
      </c>
      <c r="F10" s="43">
        <v>566.21</v>
      </c>
      <c r="G10" s="43">
        <v>566.21</v>
      </c>
      <c r="H10" s="43">
        <v>566.21</v>
      </c>
      <c r="I10" s="43">
        <v>566.21</v>
      </c>
      <c r="J10" s="43">
        <v>566.21</v>
      </c>
      <c r="K10" s="43">
        <v>566.21</v>
      </c>
      <c r="L10" s="43">
        <v>566.21</v>
      </c>
      <c r="M10" s="43">
        <v>566.21</v>
      </c>
    </row>
    <row r="11" spans="1:15" ht="21.6" customHeight="1" x14ac:dyDescent="0.2">
      <c r="A11" s="72"/>
      <c r="B11" s="75"/>
      <c r="C11" s="21" t="s">
        <v>17</v>
      </c>
      <c r="D11" s="14" t="s">
        <v>18</v>
      </c>
      <c r="E11" s="44">
        <f>E10*1.18</f>
        <v>668.12779999999998</v>
      </c>
      <c r="F11" s="44">
        <f t="shared" ref="F11:M11" si="0">F10*1.18</f>
        <v>668.12779999999998</v>
      </c>
      <c r="G11" s="44">
        <f t="shared" si="0"/>
        <v>668.12779999999998</v>
      </c>
      <c r="H11" s="44">
        <f t="shared" si="0"/>
        <v>668.12779999999998</v>
      </c>
      <c r="I11" s="44">
        <f t="shared" si="0"/>
        <v>668.12779999999998</v>
      </c>
      <c r="J11" s="44">
        <f t="shared" si="0"/>
        <v>668.12779999999998</v>
      </c>
      <c r="K11" s="44">
        <f t="shared" si="0"/>
        <v>668.12779999999998</v>
      </c>
      <c r="L11" s="44">
        <f t="shared" si="0"/>
        <v>668.12779999999998</v>
      </c>
      <c r="M11" s="63">
        <f t="shared" si="0"/>
        <v>668.12779999999998</v>
      </c>
    </row>
    <row r="12" spans="1:15" ht="21.6" customHeight="1" x14ac:dyDescent="0.2">
      <c r="A12" s="72"/>
      <c r="B12" s="75" t="s">
        <v>19</v>
      </c>
      <c r="C12" s="21" t="s">
        <v>15</v>
      </c>
      <c r="D12" s="14" t="s">
        <v>20</v>
      </c>
      <c r="E12" s="31" t="s">
        <v>71</v>
      </c>
      <c r="F12" s="31" t="s">
        <v>71</v>
      </c>
      <c r="G12" s="31" t="s">
        <v>71</v>
      </c>
      <c r="H12" s="31" t="s">
        <v>71</v>
      </c>
      <c r="I12" s="31" t="s">
        <v>71</v>
      </c>
      <c r="J12" s="31" t="s">
        <v>71</v>
      </c>
      <c r="K12" s="31" t="s">
        <v>71</v>
      </c>
      <c r="L12" s="31" t="s">
        <v>71</v>
      </c>
      <c r="M12" s="32" t="s">
        <v>71</v>
      </c>
    </row>
    <row r="13" spans="1:15" ht="21.6" customHeight="1" x14ac:dyDescent="0.2">
      <c r="A13" s="72"/>
      <c r="B13" s="75"/>
      <c r="C13" s="21" t="s">
        <v>17</v>
      </c>
      <c r="D13" s="14" t="s">
        <v>21</v>
      </c>
      <c r="E13" s="31" t="s">
        <v>71</v>
      </c>
      <c r="F13" s="31" t="s">
        <v>71</v>
      </c>
      <c r="G13" s="31" t="s">
        <v>71</v>
      </c>
      <c r="H13" s="31" t="s">
        <v>71</v>
      </c>
      <c r="I13" s="31" t="s">
        <v>71</v>
      </c>
      <c r="J13" s="31" t="s">
        <v>71</v>
      </c>
      <c r="K13" s="31" t="s">
        <v>71</v>
      </c>
      <c r="L13" s="31" t="s">
        <v>71</v>
      </c>
      <c r="M13" s="32" t="s">
        <v>71</v>
      </c>
    </row>
    <row r="14" spans="1:15" ht="29.45" customHeight="1" thickBot="1" x14ac:dyDescent="0.25">
      <c r="A14" s="72"/>
      <c r="B14" s="76" t="s">
        <v>22</v>
      </c>
      <c r="C14" s="77"/>
      <c r="D14" s="16" t="s">
        <v>23</v>
      </c>
      <c r="E14" s="41">
        <v>30</v>
      </c>
      <c r="F14" s="41">
        <v>31</v>
      </c>
      <c r="G14" s="41">
        <v>140</v>
      </c>
      <c r="H14" s="41">
        <v>2</v>
      </c>
      <c r="I14" s="41">
        <v>65</v>
      </c>
      <c r="J14" s="41">
        <v>1010</v>
      </c>
      <c r="K14" s="41">
        <v>15</v>
      </c>
      <c r="L14" s="41">
        <v>389</v>
      </c>
      <c r="M14" s="42">
        <v>113</v>
      </c>
      <c r="N14" s="10" t="b">
        <f>[1]TDSheet!$N$298=SUM(E14:M14)</f>
        <v>0</v>
      </c>
      <c r="O14" s="7"/>
    </row>
    <row r="15" spans="1:15" ht="29.45" customHeight="1" thickBot="1" x14ac:dyDescent="0.25">
      <c r="A15" s="72"/>
      <c r="B15" s="78" t="s">
        <v>24</v>
      </c>
      <c r="C15" s="23" t="s">
        <v>15</v>
      </c>
      <c r="D15" s="24" t="s">
        <v>25</v>
      </c>
      <c r="E15" s="33" t="s">
        <v>71</v>
      </c>
      <c r="F15" s="33" t="s">
        <v>71</v>
      </c>
      <c r="G15" s="33" t="s">
        <v>71</v>
      </c>
      <c r="H15" s="33" t="s">
        <v>71</v>
      </c>
      <c r="I15" s="33" t="s">
        <v>71</v>
      </c>
      <c r="J15" s="33" t="s">
        <v>71</v>
      </c>
      <c r="K15" s="33" t="s">
        <v>71</v>
      </c>
      <c r="L15" s="33" t="s">
        <v>71</v>
      </c>
      <c r="M15" s="34" t="s">
        <v>71</v>
      </c>
      <c r="O15" s="12"/>
    </row>
    <row r="16" spans="1:15" ht="29.45" customHeight="1" x14ac:dyDescent="0.2">
      <c r="A16" s="72"/>
      <c r="B16" s="79"/>
      <c r="C16" s="2" t="s">
        <v>17</v>
      </c>
      <c r="D16" s="3" t="s">
        <v>26</v>
      </c>
      <c r="E16" s="35" t="s">
        <v>71</v>
      </c>
      <c r="F16" s="35" t="s">
        <v>71</v>
      </c>
      <c r="G16" s="35" t="s">
        <v>71</v>
      </c>
      <c r="H16" s="35" t="s">
        <v>71</v>
      </c>
      <c r="I16" s="35" t="s">
        <v>71</v>
      </c>
      <c r="J16" s="35" t="s">
        <v>71</v>
      </c>
      <c r="K16" s="35" t="s">
        <v>71</v>
      </c>
      <c r="L16" s="35" t="s">
        <v>71</v>
      </c>
      <c r="M16" s="36" t="s">
        <v>71</v>
      </c>
      <c r="O16" s="12"/>
    </row>
    <row r="17" spans="1:15" ht="41.45" customHeight="1" thickBot="1" x14ac:dyDescent="0.25">
      <c r="A17" s="72"/>
      <c r="B17" s="80" t="s">
        <v>27</v>
      </c>
      <c r="C17" s="81"/>
      <c r="D17" s="25" t="s">
        <v>28</v>
      </c>
      <c r="E17" s="37" t="s">
        <v>71</v>
      </c>
      <c r="F17" s="37" t="s">
        <v>71</v>
      </c>
      <c r="G17" s="37" t="s">
        <v>71</v>
      </c>
      <c r="H17" s="37" t="s">
        <v>71</v>
      </c>
      <c r="I17" s="37" t="s">
        <v>71</v>
      </c>
      <c r="J17" s="37" t="s">
        <v>71</v>
      </c>
      <c r="K17" s="37" t="s">
        <v>71</v>
      </c>
      <c r="L17" s="37" t="s">
        <v>71</v>
      </c>
      <c r="M17" s="38" t="s">
        <v>71</v>
      </c>
      <c r="O17" s="12"/>
    </row>
    <row r="18" spans="1:15" ht="29.45" customHeight="1" thickBot="1" x14ac:dyDescent="0.25">
      <c r="A18" s="72"/>
      <c r="B18" s="82" t="s">
        <v>29</v>
      </c>
      <c r="C18" s="23" t="s">
        <v>15</v>
      </c>
      <c r="D18" s="24" t="s">
        <v>30</v>
      </c>
      <c r="E18" s="45">
        <f>(E10*E14)/1000</f>
        <v>16.986300000000004</v>
      </c>
      <c r="F18" s="45">
        <f t="shared" ref="F18:M18" si="1">(F10*F14)/1000</f>
        <v>17.552510000000002</v>
      </c>
      <c r="G18" s="45">
        <f t="shared" si="1"/>
        <v>79.269400000000005</v>
      </c>
      <c r="H18" s="45">
        <f t="shared" si="1"/>
        <v>1.13242</v>
      </c>
      <c r="I18" s="45">
        <f t="shared" si="1"/>
        <v>36.803650000000005</v>
      </c>
      <c r="J18" s="45">
        <f t="shared" si="1"/>
        <v>571.87210000000005</v>
      </c>
      <c r="K18" s="45">
        <f t="shared" si="1"/>
        <v>8.4931500000000018</v>
      </c>
      <c r="L18" s="45">
        <f t="shared" si="1"/>
        <v>220.25569000000002</v>
      </c>
      <c r="M18" s="64">
        <f t="shared" si="1"/>
        <v>63.981730000000006</v>
      </c>
      <c r="N18" s="10">
        <f>[1]TDSheet!$M$298</f>
        <v>1745998.54</v>
      </c>
      <c r="O18" s="29"/>
    </row>
    <row r="19" spans="1:15" ht="29.45" customHeight="1" thickBot="1" x14ac:dyDescent="0.25">
      <c r="A19" s="72"/>
      <c r="B19" s="83"/>
      <c r="C19" s="27" t="s">
        <v>17</v>
      </c>
      <c r="D19" s="25" t="s">
        <v>31</v>
      </c>
      <c r="E19" s="46">
        <f t="shared" ref="E19:M19" si="2">E18*1.18</f>
        <v>20.043834000000004</v>
      </c>
      <c r="F19" s="46">
        <f t="shared" si="2"/>
        <v>20.711961800000001</v>
      </c>
      <c r="G19" s="46">
        <f t="shared" si="2"/>
        <v>93.537891999999999</v>
      </c>
      <c r="H19" s="46">
        <f t="shared" si="2"/>
        <v>1.3362555999999999</v>
      </c>
      <c r="I19" s="46">
        <f t="shared" si="2"/>
        <v>43.428307000000004</v>
      </c>
      <c r="J19" s="46">
        <f t="shared" si="2"/>
        <v>674.809078</v>
      </c>
      <c r="K19" s="46">
        <f t="shared" si="2"/>
        <v>10.021917000000002</v>
      </c>
      <c r="L19" s="46">
        <f t="shared" si="2"/>
        <v>259.90171420000001</v>
      </c>
      <c r="M19" s="47">
        <f t="shared" si="2"/>
        <v>75.498441400000004</v>
      </c>
      <c r="N19" s="26">
        <f>N18*1.18</f>
        <v>2060278.2771999999</v>
      </c>
      <c r="O19" s="12">
        <f>E19+F19+G19+H19+I19+J19+K19+L19+M19</f>
        <v>1199.289401</v>
      </c>
    </row>
    <row r="20" spans="1:15" ht="43.9" customHeight="1" thickBot="1" x14ac:dyDescent="0.25">
      <c r="A20" s="73"/>
      <c r="B20" s="84" t="s">
        <v>32</v>
      </c>
      <c r="C20" s="85"/>
      <c r="D20" s="28" t="s">
        <v>33</v>
      </c>
      <c r="E20" s="39">
        <v>7900</v>
      </c>
      <c r="F20" s="39">
        <v>7900</v>
      </c>
      <c r="G20" s="39">
        <v>7900</v>
      </c>
      <c r="H20" s="39">
        <v>7900</v>
      </c>
      <c r="I20" s="39">
        <v>7900</v>
      </c>
      <c r="J20" s="39">
        <v>7900</v>
      </c>
      <c r="K20" s="39">
        <v>7900</v>
      </c>
      <c r="L20" s="39">
        <v>7900</v>
      </c>
      <c r="M20" s="65">
        <v>7900</v>
      </c>
      <c r="N20" s="62"/>
    </row>
    <row r="21" spans="1:15" ht="29.45" customHeight="1" thickBot="1" x14ac:dyDescent="0.25">
      <c r="A21" s="67" t="s">
        <v>34</v>
      </c>
      <c r="B21" s="68"/>
      <c r="C21" s="68"/>
      <c r="D21" s="28"/>
      <c r="E21" s="20"/>
      <c r="F21" s="20"/>
      <c r="G21" s="20"/>
      <c r="H21" s="20"/>
      <c r="I21" s="20"/>
      <c r="J21" s="20"/>
      <c r="K21" s="20"/>
      <c r="L21" s="20"/>
      <c r="M21" s="40"/>
    </row>
    <row r="22" spans="1:15" ht="7.9" customHeight="1" x14ac:dyDescent="0.2"/>
    <row r="23" spans="1:15" ht="22.15" customHeight="1" x14ac:dyDescent="0.2">
      <c r="A23" s="69" t="s">
        <v>79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</row>
    <row r="24" spans="1:15" ht="44.45" customHeight="1" x14ac:dyDescent="0.2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</row>
    <row r="25" spans="1:15" ht="19.149999999999999" customHeight="1" x14ac:dyDescent="0.25">
      <c r="A25" s="4" t="s">
        <v>35</v>
      </c>
    </row>
    <row r="27" spans="1:15" ht="15.75" x14ac:dyDescent="0.25">
      <c r="A27" s="5" t="s">
        <v>75</v>
      </c>
      <c r="B27" s="6"/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5" x14ac:dyDescent="0.2">
      <c r="A28" s="6"/>
      <c r="B28" s="6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5" ht="15.75" customHeight="1" x14ac:dyDescent="0.25">
      <c r="A29" s="5" t="s">
        <v>77</v>
      </c>
      <c r="B29" s="5"/>
      <c r="C29" s="5"/>
      <c r="D29" s="5"/>
      <c r="E29" s="5"/>
    </row>
    <row r="30" spans="1:15" x14ac:dyDescent="0.2">
      <c r="A30" s="6"/>
      <c r="B30" s="6"/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5" ht="15.75" x14ac:dyDescent="0.25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</row>
  </sheetData>
  <sheetProtection selectLockedCells="1" selectUnlockedCells="1"/>
  <mergeCells count="22">
    <mergeCell ref="M8:M9"/>
    <mergeCell ref="A3:M3"/>
    <mergeCell ref="A8:D9"/>
    <mergeCell ref="E8:E9"/>
    <mergeCell ref="F8:F9"/>
    <mergeCell ref="G8:G9"/>
    <mergeCell ref="H8:H9"/>
    <mergeCell ref="I8:I9"/>
    <mergeCell ref="J8:J9"/>
    <mergeCell ref="K8:K9"/>
    <mergeCell ref="L8:L9"/>
    <mergeCell ref="A21:C21"/>
    <mergeCell ref="A23:M24"/>
    <mergeCell ref="A31:M31"/>
    <mergeCell ref="A10:A20"/>
    <mergeCell ref="B10:B11"/>
    <mergeCell ref="B12:B13"/>
    <mergeCell ref="B14:C14"/>
    <mergeCell ref="B15:B16"/>
    <mergeCell ref="B17:C17"/>
    <mergeCell ref="B18:B19"/>
    <mergeCell ref="B20:C20"/>
  </mergeCells>
  <pageMargins left="0.17" right="0.11805555555555555" top="0.34" bottom="0.74791666666666667" header="0.31" footer="0.51180555555555551"/>
  <pageSetup paperSize="9" scale="64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3"/>
  <sheetViews>
    <sheetView view="pageBreakPreview" topLeftCell="A31" zoomScale="90" zoomScaleNormal="100" zoomScaleSheetLayoutView="90" workbookViewId="0">
      <selection activeCell="I49" sqref="I49"/>
    </sheetView>
  </sheetViews>
  <sheetFormatPr defaultRowHeight="14.25" x14ac:dyDescent="0.2"/>
  <cols>
    <col min="1" max="1" width="16.75" customWidth="1"/>
    <col min="2" max="2" width="22.875" customWidth="1"/>
    <col min="3" max="3" width="16.75" customWidth="1"/>
    <col min="4" max="4" width="7.875" customWidth="1"/>
    <col min="5" max="5" width="15.125" customWidth="1"/>
    <col min="6" max="6" width="9" customWidth="1"/>
    <col min="8" max="8" width="18.5" customWidth="1"/>
  </cols>
  <sheetData>
    <row r="1" spans="1:8" x14ac:dyDescent="0.2">
      <c r="E1" t="s">
        <v>36</v>
      </c>
    </row>
    <row r="3" spans="1:8" ht="28.9" customHeight="1" x14ac:dyDescent="0.25">
      <c r="A3" s="88" t="s">
        <v>78</v>
      </c>
      <c r="B3" s="88"/>
      <c r="C3" s="88"/>
      <c r="D3" s="88"/>
      <c r="E3" s="88"/>
    </row>
    <row r="4" spans="1:8" ht="20.45" customHeight="1" x14ac:dyDescent="0.25">
      <c r="A4" s="1"/>
      <c r="B4" s="1"/>
      <c r="C4" s="1"/>
      <c r="D4" s="1"/>
      <c r="E4" s="1"/>
    </row>
    <row r="5" spans="1:8" ht="19.149999999999999" customHeight="1" x14ac:dyDescent="0.2">
      <c r="A5" t="s">
        <v>72</v>
      </c>
    </row>
    <row r="6" spans="1:8" ht="19.149999999999999" customHeight="1" x14ac:dyDescent="0.2">
      <c r="A6" t="s">
        <v>37</v>
      </c>
    </row>
    <row r="7" spans="1:8" ht="16.149999999999999" customHeight="1" thickBot="1" x14ac:dyDescent="0.25"/>
    <row r="8" spans="1:8" ht="33.6" customHeight="1" x14ac:dyDescent="0.2">
      <c r="A8" s="98" t="s">
        <v>76</v>
      </c>
      <c r="B8" s="93"/>
      <c r="C8" s="93"/>
      <c r="D8" s="93"/>
      <c r="E8" s="86" t="s">
        <v>38</v>
      </c>
      <c r="F8" s="97"/>
    </row>
    <row r="9" spans="1:8" ht="19.899999999999999" customHeight="1" thickBot="1" x14ac:dyDescent="0.25">
      <c r="A9" s="99"/>
      <c r="B9" s="100"/>
      <c r="C9" s="100"/>
      <c r="D9" s="100"/>
      <c r="E9" s="101"/>
      <c r="F9" s="97"/>
    </row>
    <row r="10" spans="1:8" ht="30" customHeight="1" x14ac:dyDescent="0.2">
      <c r="A10" s="102" t="s">
        <v>39</v>
      </c>
      <c r="B10" s="105" t="s">
        <v>40</v>
      </c>
      <c r="C10" s="59" t="s">
        <v>15</v>
      </c>
      <c r="D10" s="60" t="s">
        <v>16</v>
      </c>
      <c r="E10" s="66">
        <f>([2]Нефть!$O$6+[2]Нефть!$R$6)/2</f>
        <v>20388.5</v>
      </c>
      <c r="F10" s="56"/>
    </row>
    <row r="11" spans="1:8" ht="30" customHeight="1" x14ac:dyDescent="0.2">
      <c r="A11" s="103"/>
      <c r="B11" s="95"/>
      <c r="C11" s="13" t="s">
        <v>17</v>
      </c>
      <c r="D11" s="14" t="s">
        <v>18</v>
      </c>
      <c r="E11" s="61">
        <f>E10*1.18</f>
        <v>24058.43</v>
      </c>
      <c r="F11" s="56"/>
    </row>
    <row r="12" spans="1:8" ht="30" customHeight="1" x14ac:dyDescent="0.2">
      <c r="A12" s="103"/>
      <c r="B12" s="95" t="s">
        <v>73</v>
      </c>
      <c r="C12" s="13" t="s">
        <v>15</v>
      </c>
      <c r="D12" s="14" t="s">
        <v>20</v>
      </c>
      <c r="E12" s="61">
        <f>E10+E17</f>
        <v>21012.102941176472</v>
      </c>
      <c r="F12" s="56"/>
    </row>
    <row r="13" spans="1:8" ht="30" customHeight="1" x14ac:dyDescent="0.2">
      <c r="A13" s="103"/>
      <c r="B13" s="95"/>
      <c r="C13" s="13" t="s">
        <v>17</v>
      </c>
      <c r="D13" s="14" t="s">
        <v>21</v>
      </c>
      <c r="E13" s="61">
        <f>E12*1.18</f>
        <v>24794.281470588237</v>
      </c>
      <c r="F13" s="56"/>
      <c r="H13" s="11"/>
    </row>
    <row r="14" spans="1:8" ht="28.9" customHeight="1" x14ac:dyDescent="0.2">
      <c r="A14" s="103"/>
      <c r="B14" s="95" t="s">
        <v>41</v>
      </c>
      <c r="C14" s="95"/>
      <c r="D14" s="14" t="s">
        <v>42</v>
      </c>
      <c r="E14" s="61">
        <f>'[2]Нефть анализ'!$S$15+'[2]Нефть анализ'!$W$15+'[2]Нефть анализ'!$AA$15</f>
        <v>52</v>
      </c>
      <c r="F14" s="56"/>
      <c r="H14" s="30"/>
    </row>
    <row r="15" spans="1:8" ht="25.9" customHeight="1" x14ac:dyDescent="0.2">
      <c r="A15" s="103"/>
      <c r="B15" s="106" t="s">
        <v>43</v>
      </c>
      <c r="C15" s="13" t="s">
        <v>15</v>
      </c>
      <c r="D15" s="14" t="s">
        <v>44</v>
      </c>
      <c r="E15" s="61">
        <f>E19+([2]Нефть!$O$15+[2]Нефть!$R$15+[2]Нефть!$U$15)/1000</f>
        <v>489.89758799999998</v>
      </c>
      <c r="F15" s="56"/>
      <c r="H15" s="49"/>
    </row>
    <row r="16" spans="1:8" ht="25.9" customHeight="1" x14ac:dyDescent="0.2">
      <c r="A16" s="103"/>
      <c r="B16" s="106"/>
      <c r="C16" s="13" t="s">
        <v>17</v>
      </c>
      <c r="D16" s="14" t="s">
        <v>45</v>
      </c>
      <c r="E16" s="61">
        <f>E15*1.18</f>
        <v>578.07915384</v>
      </c>
      <c r="F16" s="56"/>
      <c r="H16" s="10"/>
    </row>
    <row r="17" spans="1:8" ht="25.9" customHeight="1" x14ac:dyDescent="0.2">
      <c r="A17" s="103"/>
      <c r="B17" s="96" t="s">
        <v>46</v>
      </c>
      <c r="C17" s="50" t="s">
        <v>15</v>
      </c>
      <c r="D17" s="51" t="s">
        <v>47</v>
      </c>
      <c r="E17" s="61">
        <f>E19/E21*1000</f>
        <v>623.60294117647049</v>
      </c>
      <c r="F17" s="57"/>
    </row>
    <row r="18" spans="1:8" ht="25.9" customHeight="1" x14ac:dyDescent="0.2">
      <c r="A18" s="103"/>
      <c r="B18" s="96"/>
      <c r="C18" s="50" t="s">
        <v>17</v>
      </c>
      <c r="D18" s="51" t="s">
        <v>48</v>
      </c>
      <c r="E18" s="61">
        <f>E17*1.18</f>
        <v>735.85147058823509</v>
      </c>
      <c r="F18" s="58"/>
      <c r="H18" s="30"/>
    </row>
    <row r="19" spans="1:8" ht="25.9" customHeight="1" x14ac:dyDescent="0.2">
      <c r="A19" s="103"/>
      <c r="B19" s="96" t="s">
        <v>49</v>
      </c>
      <c r="C19" s="50" t="s">
        <v>15</v>
      </c>
      <c r="D19" s="51" t="s">
        <v>50</v>
      </c>
      <c r="E19" s="61">
        <f>('[2]нефть транспорт'!$H$7+'[2]нефть транспорт'!$J$7)/1000</f>
        <v>15.774659999999999</v>
      </c>
      <c r="F19" s="58"/>
    </row>
    <row r="20" spans="1:8" ht="25.9" customHeight="1" x14ac:dyDescent="0.2">
      <c r="A20" s="103"/>
      <c r="B20" s="96"/>
      <c r="C20" s="50" t="s">
        <v>17</v>
      </c>
      <c r="D20" s="51" t="s">
        <v>51</v>
      </c>
      <c r="E20" s="61">
        <f>E19*1.18</f>
        <v>18.614098799999997</v>
      </c>
      <c r="F20" s="58"/>
    </row>
    <row r="21" spans="1:8" ht="29.45" customHeight="1" x14ac:dyDescent="0.2">
      <c r="A21" s="103"/>
      <c r="B21" s="95" t="s">
        <v>74</v>
      </c>
      <c r="C21" s="95"/>
      <c r="D21" s="14" t="s">
        <v>52</v>
      </c>
      <c r="E21" s="61">
        <f>('[2]нефть транспорт'!$I$5+'[2]нефть транспорт'!$K$5)</f>
        <v>25.295999999999999</v>
      </c>
      <c r="F21" s="56"/>
    </row>
    <row r="22" spans="1:8" ht="25.9" customHeight="1" x14ac:dyDescent="0.2">
      <c r="A22" s="103"/>
      <c r="B22" s="96" t="s">
        <v>53</v>
      </c>
      <c r="C22" s="13" t="s">
        <v>15</v>
      </c>
      <c r="D22" s="14" t="s">
        <v>54</v>
      </c>
      <c r="E22" s="52" t="s">
        <v>71</v>
      </c>
      <c r="F22" s="56"/>
    </row>
    <row r="23" spans="1:8" ht="25.9" customHeight="1" x14ac:dyDescent="0.2">
      <c r="A23" s="103"/>
      <c r="B23" s="96"/>
      <c r="C23" s="13" t="s">
        <v>17</v>
      </c>
      <c r="D23" s="14" t="s">
        <v>55</v>
      </c>
      <c r="E23" s="52" t="s">
        <v>71</v>
      </c>
      <c r="F23" s="56"/>
    </row>
    <row r="24" spans="1:8" ht="25.9" customHeight="1" x14ac:dyDescent="0.2">
      <c r="A24" s="103"/>
      <c r="B24" s="96" t="s">
        <v>56</v>
      </c>
      <c r="C24" s="13" t="s">
        <v>15</v>
      </c>
      <c r="D24" s="14" t="s">
        <v>57</v>
      </c>
      <c r="E24" s="52" t="s">
        <v>71</v>
      </c>
      <c r="F24" s="56"/>
    </row>
    <row r="25" spans="1:8" ht="25.9" customHeight="1" x14ac:dyDescent="0.2">
      <c r="A25" s="103"/>
      <c r="B25" s="96"/>
      <c r="C25" s="13" t="s">
        <v>17</v>
      </c>
      <c r="D25" s="14" t="s">
        <v>58</v>
      </c>
      <c r="E25" s="52" t="s">
        <v>71</v>
      </c>
      <c r="F25" s="56"/>
    </row>
    <row r="26" spans="1:8" ht="30.6" customHeight="1" x14ac:dyDescent="0.2">
      <c r="A26" s="103"/>
      <c r="B26" s="95" t="s">
        <v>59</v>
      </c>
      <c r="C26" s="95"/>
      <c r="D26" s="14" t="s">
        <v>60</v>
      </c>
      <c r="E26" s="52" t="s">
        <v>71</v>
      </c>
      <c r="F26" s="56"/>
    </row>
    <row r="27" spans="1:8" ht="25.9" customHeight="1" x14ac:dyDescent="0.2">
      <c r="A27" s="103"/>
      <c r="B27" s="96" t="s">
        <v>61</v>
      </c>
      <c r="C27" s="13" t="s">
        <v>15</v>
      </c>
      <c r="D27" s="14" t="s">
        <v>62</v>
      </c>
      <c r="E27" s="52" t="s">
        <v>71</v>
      </c>
      <c r="F27" s="56"/>
    </row>
    <row r="28" spans="1:8" ht="30" customHeight="1" x14ac:dyDescent="0.2">
      <c r="A28" s="103"/>
      <c r="B28" s="96"/>
      <c r="C28" s="13" t="s">
        <v>17</v>
      </c>
      <c r="D28" s="14" t="s">
        <v>63</v>
      </c>
      <c r="E28" s="52" t="s">
        <v>71</v>
      </c>
      <c r="F28" s="56"/>
    </row>
    <row r="29" spans="1:8" ht="25.9" customHeight="1" x14ac:dyDescent="0.2">
      <c r="A29" s="103"/>
      <c r="B29" s="96" t="s">
        <v>64</v>
      </c>
      <c r="C29" s="13" t="s">
        <v>15</v>
      </c>
      <c r="D29" s="14" t="s">
        <v>65</v>
      </c>
      <c r="E29" s="52" t="s">
        <v>71</v>
      </c>
      <c r="F29" s="56"/>
    </row>
    <row r="30" spans="1:8" ht="25.9" customHeight="1" x14ac:dyDescent="0.2">
      <c r="A30" s="103"/>
      <c r="B30" s="96"/>
      <c r="C30" s="13" t="s">
        <v>17</v>
      </c>
      <c r="D30" s="14" t="s">
        <v>66</v>
      </c>
      <c r="E30" s="52" t="s">
        <v>71</v>
      </c>
      <c r="F30" s="56"/>
    </row>
    <row r="31" spans="1:8" ht="30.6" customHeight="1" x14ac:dyDescent="0.2">
      <c r="A31" s="103"/>
      <c r="B31" s="95" t="s">
        <v>67</v>
      </c>
      <c r="C31" s="95"/>
      <c r="D31" s="14" t="s">
        <v>68</v>
      </c>
      <c r="E31" s="52" t="s">
        <v>71</v>
      </c>
      <c r="F31" s="56"/>
    </row>
    <row r="32" spans="1:8" ht="25.9" customHeight="1" x14ac:dyDescent="0.2">
      <c r="A32" s="103"/>
      <c r="B32" s="95" t="s">
        <v>69</v>
      </c>
      <c r="C32" s="95"/>
      <c r="D32" s="14" t="s">
        <v>33</v>
      </c>
      <c r="E32" s="53">
        <v>9500</v>
      </c>
      <c r="F32" s="56"/>
    </row>
    <row r="33" spans="1:6" ht="25.9" customHeight="1" thickBot="1" x14ac:dyDescent="0.25">
      <c r="A33" s="104"/>
      <c r="B33" s="107" t="s">
        <v>70</v>
      </c>
      <c r="C33" s="107"/>
      <c r="D33" s="54"/>
      <c r="E33" s="55"/>
      <c r="F33" s="56"/>
    </row>
    <row r="34" spans="1:6" ht="12.6" customHeight="1" x14ac:dyDescent="0.25">
      <c r="A34" s="8"/>
      <c r="B34" s="17"/>
      <c r="C34" s="18"/>
      <c r="D34" s="19"/>
    </row>
    <row r="35" spans="1:6" ht="32.450000000000003" customHeight="1" x14ac:dyDescent="0.2">
      <c r="A35" s="69" t="s">
        <v>79</v>
      </c>
      <c r="B35" s="69"/>
      <c r="C35" s="69"/>
      <c r="D35" s="69"/>
      <c r="E35" s="69"/>
    </row>
    <row r="36" spans="1:6" ht="39.6" customHeight="1" x14ac:dyDescent="0.2">
      <c r="A36" s="69"/>
      <c r="B36" s="69"/>
      <c r="C36" s="69"/>
      <c r="D36" s="69"/>
      <c r="E36" s="69"/>
    </row>
    <row r="37" spans="1:6" ht="19.149999999999999" customHeight="1" x14ac:dyDescent="0.25">
      <c r="A37" s="4" t="s">
        <v>35</v>
      </c>
    </row>
    <row r="38" spans="1:6" x14ac:dyDescent="0.2">
      <c r="A38" s="9"/>
      <c r="B38" s="9"/>
      <c r="C38" s="9"/>
      <c r="D38" s="9"/>
    </row>
    <row r="39" spans="1:6" ht="15.75" x14ac:dyDescent="0.25">
      <c r="A39" s="5" t="s">
        <v>75</v>
      </c>
      <c r="B39" s="6"/>
      <c r="C39" s="6"/>
      <c r="D39" s="7"/>
      <c r="E39" s="7"/>
    </row>
    <row r="40" spans="1:6" x14ac:dyDescent="0.2">
      <c r="A40" s="6"/>
      <c r="B40" s="6"/>
      <c r="C40" s="6"/>
      <c r="D40" s="7"/>
      <c r="E40" s="7"/>
    </row>
    <row r="41" spans="1:6" ht="15.75" customHeight="1" x14ac:dyDescent="0.25">
      <c r="A41" s="5" t="s">
        <v>77</v>
      </c>
      <c r="B41" s="5"/>
      <c r="C41" s="5"/>
      <c r="D41" s="5"/>
      <c r="E41" s="5"/>
    </row>
    <row r="42" spans="1:6" x14ac:dyDescent="0.2">
      <c r="A42" s="6"/>
      <c r="B42" s="6"/>
      <c r="C42" s="6"/>
      <c r="D42" s="7"/>
      <c r="E42" s="7"/>
    </row>
    <row r="43" spans="1:6" ht="15.75" x14ac:dyDescent="0.25">
      <c r="A43" s="70"/>
      <c r="B43" s="70"/>
      <c r="C43" s="70"/>
      <c r="D43" s="70"/>
      <c r="E43" s="70"/>
    </row>
  </sheetData>
  <sheetProtection selectLockedCells="1" selectUnlockedCells="1"/>
  <mergeCells count="22">
    <mergeCell ref="A3:E3"/>
    <mergeCell ref="A8:D9"/>
    <mergeCell ref="E8:E9"/>
    <mergeCell ref="A10:A33"/>
    <mergeCell ref="B10:B11"/>
    <mergeCell ref="B12:B13"/>
    <mergeCell ref="B14:C14"/>
    <mergeCell ref="B15:B16"/>
    <mergeCell ref="B17:B18"/>
    <mergeCell ref="B19:B20"/>
    <mergeCell ref="B33:C33"/>
    <mergeCell ref="F8:F9"/>
    <mergeCell ref="B31:C31"/>
    <mergeCell ref="B32:C32"/>
    <mergeCell ref="B26:C26"/>
    <mergeCell ref="B27:B28"/>
    <mergeCell ref="B29:B30"/>
    <mergeCell ref="A35:E36"/>
    <mergeCell ref="A43:E43"/>
    <mergeCell ref="B21:C21"/>
    <mergeCell ref="B22:B23"/>
    <mergeCell ref="B24:B25"/>
  </mergeCells>
  <pageMargins left="0.62992125984251968" right="0.23622047244094491" top="0.43" bottom="0.74803149606299213" header="0.41" footer="0.51181102362204722"/>
  <pageSetup paperSize="9" scale="75" firstPageNumber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</vt:lpstr>
      <vt:lpstr>Приложение №2</vt:lpstr>
      <vt:lpstr>'Приложение №2'!Область_печати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Р.Ф.</dc:creator>
  <cp:lastModifiedBy>Соколова Яна Александровна</cp:lastModifiedBy>
  <cp:lastPrinted>2017-04-06T07:13:04Z</cp:lastPrinted>
  <dcterms:created xsi:type="dcterms:W3CDTF">2013-08-14T05:09:02Z</dcterms:created>
  <dcterms:modified xsi:type="dcterms:W3CDTF">2018-07-10T04:55:54Z</dcterms:modified>
</cp:coreProperties>
</file>