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3 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 refMode="R1C1" iterate="1"/>
</workbook>
</file>

<file path=xl/calcChain.xml><?xml version="1.0" encoding="utf-8"?>
<calcChain xmlns="http://schemas.openxmlformats.org/spreadsheetml/2006/main">
  <c r="E15" i="2" l="1"/>
  <c r="E20" i="2" l="1"/>
  <c r="E16" i="2"/>
  <c r="E11" i="2"/>
  <c r="F11" i="1"/>
  <c r="G11" i="1"/>
  <c r="H11" i="1"/>
  <c r="I11" i="1"/>
  <c r="E11" i="1"/>
  <c r="E17" i="2" l="1"/>
  <c r="H14" i="2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K14" i="1"/>
  <c r="E12" i="2" l="1"/>
  <c r="E13" i="2" s="1"/>
  <c r="E18" i="2"/>
  <c r="K19" i="1"/>
  <c r="J18" i="1"/>
  <c r="J19" i="1" s="1"/>
  <c r="K18" i="1"/>
  <c r="H16" i="2" l="1"/>
  <c r="H18" i="2" s="1"/>
</calcChain>
</file>

<file path=xl/sharedStrings.xml><?xml version="1.0" encoding="utf-8"?>
<sst xmlns="http://schemas.openxmlformats.org/spreadsheetml/2006/main" count="146" uniqueCount="80">
  <si>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</si>
  <si>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</si>
  <si>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</si>
  <si>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</si>
  <si>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</si>
  <si>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</si>
  <si>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</si>
  <si>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</si>
  <si>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</si>
  <si>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</si>
  <si>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</si>
  <si>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</si>
  <si>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</si>
  <si>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</si>
  <si>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</si>
  <si>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</si>
  <si>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</si>
  <si>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</si>
  <si>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</si>
  <si>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</si>
  <si>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</si>
  <si>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</si>
  <si>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</si>
  <si>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</si>
  <si>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</si>
  <si>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</si>
  <si>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</si>
  <si>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</si>
  <si>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</si>
  <si>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</si>
  <si>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</si>
  <si>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</si>
  <si>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</si>
  <si>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</si>
  <si>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</si>
  <si>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</si>
  <si>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</si>
  <si>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</si>
  <si>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</si>
  <si>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</si>
  <si>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</si>
  <si>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</si>
  <si>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</si>
  <si>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</si>
  <si>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</si>
  <si>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</si>
  <si>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</si>
  <si>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</si>
  <si>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</si>
  <si>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</si>
  <si>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</si>
  <si>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</si>
  <si>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</si>
  <si>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</si>
  <si>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</si>
  <si>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</si>
  <si>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</si>
  <si>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</si>
  <si>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</si>
  <si>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</si>
  <si>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</si>
  <si>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</si>
  <si>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</si>
  <si>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</si>
  <si>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</si>
  <si>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</si>
  <si>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</si>
  <si>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</si>
  <si>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</si>
  <si>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</si>
  <si>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</si>
  <si>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</si>
  <si>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</si>
  <si>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</si>
  <si>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</si>
  <si>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</si>
  <si>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* Данные заполняются по итогам 1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</si>
  <si>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* Данные заполняются по итогам 2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</si>
  <si>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</si>
  <si>
    <t>Информация о фактически сложившихся ценах и объёмах потребления топлива по итогам 3 квартала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</si>
</sst>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28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0" fontId="30" fillId="6" borderId="6" xfId="0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7" borderId="24" xfId="0" applyNumberFormat="1" applyFont="1" applyFill="1" applyBorder="1" applyAlignment="1">
      <alignment horizontal="center" vertical="center" wrapText="1"/>
    </xf>
    <xf numFmtId="4" fontId="19" fillId="7" borderId="22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6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6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0" xfId="26" applyFont="1" applyBorder="1" applyAlignment="1" applyProtection="1">
      <alignment horizontal="center" vertical="center" wrapText="1"/>
    </xf>
    <xf numFmtId="0" fontId="4" fillId="0" borderId="31" xfId="26" applyFont="1" applyBorder="1" applyAlignment="1" applyProtection="1">
      <alignment horizontal="center" vertical="center" wrapText="1"/>
    </xf>
    <xf numFmtId="0" fontId="4" fillId="0" borderId="36" xfId="26" applyFont="1" applyBorder="1" applyAlignment="1" applyProtection="1">
      <alignment horizontal="center" vertical="center" wrapText="1"/>
    </xf>
    <xf numFmtId="0" fontId="4" fillId="0" borderId="40" xfId="26" applyFont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5;&#1055;&#1058;&#1053;/&#1058;&#1086;&#1087;&#1083;&#1080;&#1074;&#1086;/&#1058;&#1086;&#1087;&#1083;&#1080;&#1074;&#1086;%202019/&#1060;&#1086;&#1088;&#1084;&#1072;%20&#8470;%201%20&#1088;&#1072;&#1089;&#1093;&#1086;&#1076;&#1099;%20&#1087;&#1086;%20&#1075;&#1072;&#1079;-&#1085;&#1077;&#1092;&#1090;&#1100;%20&#1072;&#1085;&#1072;&#1083;&#1080;&#1079;_2019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аз   "/>
      <sheetName val="Нефть"/>
      <sheetName val="Нефть анализ"/>
      <sheetName val="Газ анализ"/>
      <sheetName val="нефть транспорт"/>
      <sheetName val="анализ Н+Г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</sheetNames>
    <sheetDataSet>
      <sheetData sheetId="0"/>
      <sheetData sheetId="1">
        <row r="12">
          <cell r="X12">
            <v>166303.08200000002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5" zoomScaleNormal="85" workbookViewId="0">
      <selection activeCell="E18" sqref="E18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60" t="s">
        <v>0</v>
      </c>
    </row>
    <row r="3" spans="1:11" ht="37.9" customHeight="1">
      <c r="A3" s="88" t="str">
        <f>'Приложение №2'!A3:E3</f>
        <v>Информация о фактически сложившихся ценах и объёмах потребления топлива по итогам 3 квартала 2019 года</v>
      </c>
      <c r="B3" s="88"/>
      <c r="C3" s="88"/>
      <c r="D3" s="88"/>
      <c r="E3" s="88"/>
      <c r="F3" s="88"/>
      <c r="G3" s="88"/>
      <c r="H3" s="88"/>
      <c r="I3" s="88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60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89" t="s">
        <v>3</v>
      </c>
      <c r="B8" s="90"/>
      <c r="C8" s="90"/>
      <c r="D8" s="90"/>
      <c r="E8" s="93" t="s">
        <v>4</v>
      </c>
      <c r="F8" s="93" t="s">
        <v>5</v>
      </c>
      <c r="G8" s="93" t="s">
        <v>6</v>
      </c>
      <c r="H8" s="93" t="s">
        <v>7</v>
      </c>
      <c r="I8" s="95" t="s">
        <v>8</v>
      </c>
    </row>
    <row r="9" spans="1:11" ht="29.45" customHeight="1" thickBot="1">
      <c r="A9" s="91"/>
      <c r="B9" s="92"/>
      <c r="C9" s="92"/>
      <c r="D9" s="92"/>
      <c r="E9" s="94"/>
      <c r="F9" s="94"/>
      <c r="G9" s="94"/>
      <c r="H9" s="94"/>
      <c r="I9" s="96"/>
    </row>
    <row r="10" spans="1:11" ht="21.6" customHeight="1" thickBot="1">
      <c r="A10" s="76" t="s">
        <v>9</v>
      </c>
      <c r="B10" s="79" t="s">
        <v>10</v>
      </c>
      <c r="C10" s="40" t="s">
        <v>11</v>
      </c>
      <c r="D10" s="41" t="s">
        <v>12</v>
      </c>
      <c r="E10" s="48">
        <v>580.69000000000005</v>
      </c>
      <c r="F10" s="48">
        <v>580.69000000000005</v>
      </c>
      <c r="G10" s="48">
        <v>580.69000000000005</v>
      </c>
      <c r="H10" s="48">
        <v>580.69000000000005</v>
      </c>
      <c r="I10" s="48">
        <v>580.69000000000005</v>
      </c>
    </row>
    <row r="11" spans="1:11" ht="21.6" customHeight="1">
      <c r="A11" s="77"/>
      <c r="B11" s="80"/>
      <c r="C11" s="2" t="s">
        <v>13</v>
      </c>
      <c r="D11" s="3" t="s">
        <v>14</v>
      </c>
      <c r="E11" s="49">
        <f>E10*1.2</f>
        <v>696.82800000000009</v>
      </c>
      <c r="F11" s="49">
        <f t="shared" ref="F11:I11" si="0">F10*1.2</f>
        <v>696.82800000000009</v>
      </c>
      <c r="G11" s="49">
        <f t="shared" si="0"/>
        <v>696.82800000000009</v>
      </c>
      <c r="H11" s="49">
        <f t="shared" si="0"/>
        <v>696.82800000000009</v>
      </c>
      <c r="I11" s="50">
        <f t="shared" si="0"/>
        <v>696.82800000000009</v>
      </c>
    </row>
    <row r="12" spans="1:11" ht="21.6" customHeight="1">
      <c r="A12" s="77"/>
      <c r="B12" s="81" t="s">
        <v>15</v>
      </c>
      <c r="C12" s="2" t="s">
        <v>11</v>
      </c>
      <c r="D12" s="3" t="s">
        <v>16</v>
      </c>
      <c r="E12" s="51" t="s">
        <v>67</v>
      </c>
      <c r="F12" s="51" t="s">
        <v>67</v>
      </c>
      <c r="G12" s="51" t="s">
        <v>67</v>
      </c>
      <c r="H12" s="51" t="s">
        <v>67</v>
      </c>
      <c r="I12" s="52" t="s">
        <v>67</v>
      </c>
    </row>
    <row r="13" spans="1:11" ht="21.6" customHeight="1">
      <c r="A13" s="77"/>
      <c r="B13" s="81"/>
      <c r="C13" s="2" t="s">
        <v>13</v>
      </c>
      <c r="D13" s="3" t="s">
        <v>17</v>
      </c>
      <c r="E13" s="51" t="s">
        <v>67</v>
      </c>
      <c r="F13" s="51" t="s">
        <v>67</v>
      </c>
      <c r="G13" s="51" t="s">
        <v>67</v>
      </c>
      <c r="H13" s="51" t="s">
        <v>67</v>
      </c>
      <c r="I13" s="52" t="s">
        <v>67</v>
      </c>
    </row>
    <row r="14" spans="1:11" ht="29.45" customHeight="1" thickBot="1">
      <c r="A14" s="77"/>
      <c r="B14" s="84" t="s">
        <v>18</v>
      </c>
      <c r="C14" s="85"/>
      <c r="D14" s="42" t="s">
        <v>19</v>
      </c>
      <c r="E14" s="67">
        <v>8</v>
      </c>
      <c r="F14" s="67">
        <v>87</v>
      </c>
      <c r="G14" s="67">
        <v>5</v>
      </c>
      <c r="H14" s="67">
        <v>4</v>
      </c>
      <c r="I14" s="68">
        <v>15</v>
      </c>
      <c r="J14" t="b">
        <f>[1]TDSheet!$N$304=SUM(E14:I14)</f>
        <v>0</v>
      </c>
      <c r="K14" s="39">
        <f>E14+F14+G14+H14+I14</f>
        <v>119</v>
      </c>
    </row>
    <row r="15" spans="1:11" ht="29.45" customHeight="1" thickBot="1">
      <c r="A15" s="77"/>
      <c r="B15" s="79" t="s">
        <v>20</v>
      </c>
      <c r="C15" s="40" t="s">
        <v>11</v>
      </c>
      <c r="D15" s="41" t="s">
        <v>21</v>
      </c>
      <c r="E15" s="55" t="s">
        <v>67</v>
      </c>
      <c r="F15" s="55" t="s">
        <v>67</v>
      </c>
      <c r="G15" s="55" t="s">
        <v>67</v>
      </c>
      <c r="H15" s="55" t="s">
        <v>67</v>
      </c>
      <c r="I15" s="56" t="s">
        <v>67</v>
      </c>
      <c r="K15" s="39"/>
    </row>
    <row r="16" spans="1:11" ht="29.45" customHeight="1">
      <c r="A16" s="77"/>
      <c r="B16" s="80"/>
      <c r="C16" s="2" t="s">
        <v>13</v>
      </c>
      <c r="D16" s="3" t="s">
        <v>22</v>
      </c>
      <c r="E16" s="51" t="s">
        <v>67</v>
      </c>
      <c r="F16" s="51" t="s">
        <v>67</v>
      </c>
      <c r="G16" s="51" t="s">
        <v>67</v>
      </c>
      <c r="H16" s="51" t="s">
        <v>67</v>
      </c>
      <c r="I16" s="52" t="s">
        <v>67</v>
      </c>
      <c r="K16" s="39"/>
    </row>
    <row r="17" spans="1:11" ht="41.45" customHeight="1" thickBot="1">
      <c r="A17" s="77"/>
      <c r="B17" s="84" t="s">
        <v>23</v>
      </c>
      <c r="C17" s="85"/>
      <c r="D17" s="42" t="s">
        <v>24</v>
      </c>
      <c r="E17" s="53" t="s">
        <v>67</v>
      </c>
      <c r="F17" s="53" t="s">
        <v>67</v>
      </c>
      <c r="G17" s="53" t="s">
        <v>67</v>
      </c>
      <c r="H17" s="53" t="s">
        <v>67</v>
      </c>
      <c r="I17" s="54" t="s">
        <v>67</v>
      </c>
      <c r="K17" s="39"/>
    </row>
    <row r="18" spans="1:11" ht="29.45" customHeight="1" thickBot="1">
      <c r="A18" s="77"/>
      <c r="B18" s="82" t="s">
        <v>25</v>
      </c>
      <c r="C18" s="40" t="s">
        <v>11</v>
      </c>
      <c r="D18" s="41" t="s">
        <v>26</v>
      </c>
      <c r="E18" s="57">
        <f>(E10*E14)/1000</f>
        <v>4.6455200000000003</v>
      </c>
      <c r="F18" s="57">
        <f>(F10*F14)/1000</f>
        <v>50.520030000000006</v>
      </c>
      <c r="G18" s="57">
        <f>(G10*G14)/1000</f>
        <v>2.9034500000000003</v>
      </c>
      <c r="H18" s="57">
        <f>(H10*H14)/1000</f>
        <v>2.3227600000000002</v>
      </c>
      <c r="I18" s="63">
        <f>(I10*I14)/1000</f>
        <v>8.71035</v>
      </c>
      <c r="J18" s="12">
        <f>SUM(E18:I18)</f>
        <v>69.10211000000001</v>
      </c>
      <c r="K18" s="39">
        <f>E18+F18+G18+H18+I18</f>
        <v>69.10211000000001</v>
      </c>
    </row>
    <row r="19" spans="1:11" ht="29.45" customHeight="1" thickBot="1">
      <c r="A19" s="77"/>
      <c r="B19" s="83"/>
      <c r="C19" s="44" t="s">
        <v>13</v>
      </c>
      <c r="D19" s="42" t="s">
        <v>27</v>
      </c>
      <c r="E19" s="58">
        <f>E18*1.2</f>
        <v>5.574624</v>
      </c>
      <c r="F19" s="58">
        <f t="shared" ref="F19:I19" si="1">F18*1.2</f>
        <v>60.624036000000004</v>
      </c>
      <c r="G19" s="58">
        <f t="shared" si="1"/>
        <v>3.4841400000000005</v>
      </c>
      <c r="H19" s="58">
        <f t="shared" si="1"/>
        <v>2.787312</v>
      </c>
      <c r="I19" s="59">
        <f t="shared" si="1"/>
        <v>10.45242</v>
      </c>
      <c r="J19" s="43">
        <f t="shared" ref="J19" si="2">J18*1.18</f>
        <v>81.540489800000003</v>
      </c>
      <c r="K19" s="39">
        <f>E19+F19+G19+H19+I19</f>
        <v>82.922532000000004</v>
      </c>
    </row>
    <row r="20" spans="1:11" ht="43.9" customHeight="1" thickBot="1">
      <c r="A20" s="78"/>
      <c r="B20" s="86" t="s">
        <v>28</v>
      </c>
      <c r="C20" s="87"/>
      <c r="D20" s="45" t="s">
        <v>29</v>
      </c>
      <c r="E20" s="64">
        <v>7900</v>
      </c>
      <c r="F20" s="64">
        <v>7900</v>
      </c>
      <c r="G20" s="64">
        <v>7900</v>
      </c>
      <c r="H20" s="64">
        <v>7900</v>
      </c>
      <c r="I20" s="65">
        <v>7900</v>
      </c>
    </row>
    <row r="21" spans="1:11" ht="29.45" customHeight="1" thickBot="1">
      <c r="A21" s="72" t="s">
        <v>30</v>
      </c>
      <c r="B21" s="73"/>
      <c r="C21" s="73"/>
      <c r="D21" s="45"/>
      <c r="E21" s="46"/>
      <c r="F21" s="46"/>
      <c r="G21" s="46"/>
      <c r="H21" s="46"/>
      <c r="I21" s="34"/>
    </row>
    <row r="22" spans="1:11" ht="7.9" customHeight="1"/>
    <row r="23" spans="1:11" ht="22.15" customHeight="1">
      <c r="A23" s="74" t="s">
        <v>76</v>
      </c>
      <c r="B23" s="74"/>
      <c r="C23" s="74"/>
      <c r="D23" s="74"/>
      <c r="E23" s="74"/>
      <c r="F23" s="74"/>
      <c r="G23" s="74"/>
      <c r="H23" s="74"/>
      <c r="I23" s="74"/>
    </row>
    <row r="24" spans="1:11" ht="44.45" customHeight="1">
      <c r="A24" s="74"/>
      <c r="B24" s="74"/>
      <c r="C24" s="74"/>
      <c r="D24" s="74"/>
      <c r="E24" s="74"/>
      <c r="F24" s="74"/>
      <c r="G24" s="74"/>
      <c r="H24" s="74"/>
      <c r="I24" s="74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75" t="str">
        <f>'Приложение №2'!A41:F41</f>
        <v>Исполнитель Начальник ПТУ Бортников И.А. /________________/ Тел. (38259) 6-60-05</v>
      </c>
      <c r="B29" s="75"/>
      <c r="C29" s="75"/>
      <c r="D29" s="75"/>
      <c r="E29" s="75"/>
      <c r="F29" s="75"/>
      <c r="G29" s="75"/>
      <c r="H29" s="75"/>
      <c r="I29" s="75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75"/>
      <c r="B31" s="75"/>
      <c r="C31" s="75"/>
      <c r="D31" s="75"/>
      <c r="E31" s="75"/>
      <c r="F31" s="75"/>
      <c r="G31" s="75"/>
      <c r="H31" s="75"/>
      <c r="I31" s="75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2" zoomScale="80" zoomScaleNormal="100" zoomScaleSheetLayoutView="80" workbookViewId="0">
      <selection activeCell="E21" sqref="E21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88" t="s">
        <v>79</v>
      </c>
      <c r="B3" s="88"/>
      <c r="C3" s="88"/>
      <c r="D3" s="88"/>
      <c r="E3" s="88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3" t="s">
        <v>3</v>
      </c>
      <c r="B8" s="104"/>
      <c r="C8" s="104"/>
      <c r="D8" s="104"/>
      <c r="E8" s="107" t="s">
        <v>34</v>
      </c>
    </row>
    <row r="9" spans="1:9" ht="19.899999999999999" customHeight="1" thickBot="1">
      <c r="A9" s="105"/>
      <c r="B9" s="106"/>
      <c r="C9" s="106"/>
      <c r="D9" s="106"/>
      <c r="E9" s="108"/>
    </row>
    <row r="10" spans="1:9" ht="30" customHeight="1" thickBot="1">
      <c r="A10" s="109" t="s">
        <v>35</v>
      </c>
      <c r="B10" s="111" t="s">
        <v>36</v>
      </c>
      <c r="C10" s="16" t="s">
        <v>11</v>
      </c>
      <c r="D10" s="17" t="s">
        <v>12</v>
      </c>
      <c r="E10" s="66">
        <v>19583.5</v>
      </c>
    </row>
    <row r="11" spans="1:9" ht="30" customHeight="1">
      <c r="A11" s="110"/>
      <c r="B11" s="112"/>
      <c r="C11" s="8" t="s">
        <v>13</v>
      </c>
      <c r="D11" s="9" t="s">
        <v>14</v>
      </c>
      <c r="E11" s="62">
        <f>E10*1.2</f>
        <v>23500.2</v>
      </c>
    </row>
    <row r="12" spans="1:9" ht="30" customHeight="1">
      <c r="A12" s="110"/>
      <c r="B12" s="113" t="s">
        <v>75</v>
      </c>
      <c r="C12" s="8" t="s">
        <v>11</v>
      </c>
      <c r="D12" s="9" t="s">
        <v>16</v>
      </c>
      <c r="E12" s="62">
        <f>E10+E17</f>
        <v>21137.569712670749</v>
      </c>
      <c r="F12" s="47"/>
    </row>
    <row r="13" spans="1:9" ht="30" customHeight="1">
      <c r="A13" s="110"/>
      <c r="B13" s="113"/>
      <c r="C13" s="8" t="s">
        <v>13</v>
      </c>
      <c r="D13" s="9" t="s">
        <v>17</v>
      </c>
      <c r="E13" s="62">
        <f>E12*1.2</f>
        <v>25365.083655204897</v>
      </c>
      <c r="F13" s="47"/>
      <c r="H13" s="13" t="s">
        <v>70</v>
      </c>
    </row>
    <row r="14" spans="1:9" ht="28.9" customHeight="1">
      <c r="A14" s="110"/>
      <c r="B14" s="113" t="s">
        <v>37</v>
      </c>
      <c r="C14" s="114"/>
      <c r="D14" s="9" t="s">
        <v>38</v>
      </c>
      <c r="E14" s="62">
        <v>5.4032</v>
      </c>
      <c r="F14" s="47"/>
      <c r="H14">
        <f>E14*E10/1000</f>
        <v>105.81356720000001</v>
      </c>
    </row>
    <row r="15" spans="1:9" ht="26.25" customHeight="1" thickBot="1">
      <c r="A15" s="110"/>
      <c r="B15" s="115" t="s">
        <v>39</v>
      </c>
      <c r="C15" s="8" t="s">
        <v>11</v>
      </c>
      <c r="D15" s="9" t="s">
        <v>40</v>
      </c>
      <c r="E15" s="62">
        <f>E19+([2]Нефть!$X$12/1000)</f>
        <v>179.50024200000001</v>
      </c>
      <c r="F15" s="47"/>
      <c r="H15" s="13" t="s">
        <v>71</v>
      </c>
    </row>
    <row r="16" spans="1:9" ht="29.25" customHeight="1" thickBot="1">
      <c r="A16" s="110"/>
      <c r="B16" s="116"/>
      <c r="C16" s="18" t="s">
        <v>13</v>
      </c>
      <c r="D16" s="19" t="s">
        <v>41</v>
      </c>
      <c r="E16" s="61">
        <f>E15*1.2</f>
        <v>215.40029040000002</v>
      </c>
      <c r="F16" s="47"/>
      <c r="H16" s="12">
        <f>E15-H14</f>
        <v>73.686674800000006</v>
      </c>
      <c r="I16" s="12"/>
    </row>
    <row r="17" spans="1:8" ht="25.9" customHeight="1" thickBot="1">
      <c r="A17" s="110"/>
      <c r="B17" s="117" t="s">
        <v>42</v>
      </c>
      <c r="C17" s="20" t="s">
        <v>11</v>
      </c>
      <c r="D17" s="21" t="s">
        <v>43</v>
      </c>
      <c r="E17" s="70">
        <f>(E19/E21)*1000</f>
        <v>1554.0697126707487</v>
      </c>
      <c r="F17" s="47"/>
      <c r="H17" t="s">
        <v>72</v>
      </c>
    </row>
    <row r="18" spans="1:8" ht="25.9" customHeight="1">
      <c r="A18" s="110"/>
      <c r="B18" s="118"/>
      <c r="C18" s="14" t="s">
        <v>13</v>
      </c>
      <c r="D18" s="15" t="s">
        <v>44</v>
      </c>
      <c r="E18" s="71">
        <f>E17*1.2</f>
        <v>1864.8836552048983</v>
      </c>
      <c r="F18" s="47"/>
      <c r="H18" s="47">
        <f>H16*1000/E14</f>
        <v>13637.598978383181</v>
      </c>
    </row>
    <row r="19" spans="1:8" ht="25.9" customHeight="1">
      <c r="A19" s="110"/>
      <c r="B19" s="119" t="s">
        <v>45</v>
      </c>
      <c r="C19" s="14" t="s">
        <v>11</v>
      </c>
      <c r="D19" s="15" t="s">
        <v>46</v>
      </c>
      <c r="E19" s="62">
        <v>13.19716</v>
      </c>
      <c r="F19" s="47"/>
    </row>
    <row r="20" spans="1:8" ht="25.9" customHeight="1">
      <c r="A20" s="110"/>
      <c r="B20" s="119"/>
      <c r="C20" s="14" t="s">
        <v>13</v>
      </c>
      <c r="D20" s="15" t="s">
        <v>47</v>
      </c>
      <c r="E20" s="69">
        <f>E19*1.2</f>
        <v>15.836592</v>
      </c>
      <c r="F20" s="47"/>
    </row>
    <row r="21" spans="1:8" ht="29.45" customHeight="1" thickBot="1">
      <c r="A21" s="110"/>
      <c r="B21" s="120" t="s">
        <v>74</v>
      </c>
      <c r="C21" s="121"/>
      <c r="D21" s="19" t="s">
        <v>48</v>
      </c>
      <c r="E21" s="127">
        <v>8.4920000000000009</v>
      </c>
      <c r="F21" s="47"/>
    </row>
    <row r="22" spans="1:8" ht="25.9" customHeight="1" thickBot="1">
      <c r="A22" s="110"/>
      <c r="B22" s="117" t="s">
        <v>49</v>
      </c>
      <c r="C22" s="16" t="s">
        <v>11</v>
      </c>
      <c r="D22" s="17" t="s">
        <v>50</v>
      </c>
      <c r="E22" s="22" t="s">
        <v>67</v>
      </c>
    </row>
    <row r="23" spans="1:8" ht="25.9" customHeight="1">
      <c r="A23" s="110"/>
      <c r="B23" s="118"/>
      <c r="C23" s="8" t="s">
        <v>13</v>
      </c>
      <c r="D23" s="9" t="s">
        <v>51</v>
      </c>
      <c r="E23" s="23" t="s">
        <v>67</v>
      </c>
    </row>
    <row r="24" spans="1:8" ht="25.9" customHeight="1">
      <c r="A24" s="110"/>
      <c r="B24" s="122" t="s">
        <v>52</v>
      </c>
      <c r="C24" s="8" t="s">
        <v>11</v>
      </c>
      <c r="D24" s="9" t="s">
        <v>53</v>
      </c>
      <c r="E24" s="23" t="s">
        <v>67</v>
      </c>
    </row>
    <row r="25" spans="1:8" ht="25.9" customHeight="1">
      <c r="A25" s="110"/>
      <c r="B25" s="122"/>
      <c r="C25" s="8" t="s">
        <v>13</v>
      </c>
      <c r="D25" s="9" t="s">
        <v>54</v>
      </c>
      <c r="E25" s="23" t="s">
        <v>67</v>
      </c>
    </row>
    <row r="26" spans="1:8" ht="30.6" customHeight="1" thickBot="1">
      <c r="A26" s="110"/>
      <c r="B26" s="123" t="s">
        <v>55</v>
      </c>
      <c r="C26" s="124"/>
      <c r="D26" s="24" t="s">
        <v>56</v>
      </c>
      <c r="E26" s="25" t="s">
        <v>67</v>
      </c>
    </row>
    <row r="27" spans="1:8" ht="25.9" customHeight="1">
      <c r="A27" s="110"/>
      <c r="B27" s="125" t="s">
        <v>57</v>
      </c>
      <c r="C27" s="28" t="s">
        <v>11</v>
      </c>
      <c r="D27" s="29" t="s">
        <v>58</v>
      </c>
      <c r="E27" s="30" t="s">
        <v>67</v>
      </c>
    </row>
    <row r="28" spans="1:8" ht="30" customHeight="1">
      <c r="A28" s="110"/>
      <c r="B28" s="126"/>
      <c r="C28" s="26" t="s">
        <v>13</v>
      </c>
      <c r="D28" s="27" t="s">
        <v>59</v>
      </c>
      <c r="E28" s="23" t="s">
        <v>67</v>
      </c>
    </row>
    <row r="29" spans="1:8" ht="25.9" customHeight="1">
      <c r="A29" s="110"/>
      <c r="B29" s="126" t="s">
        <v>60</v>
      </c>
      <c r="C29" s="26" t="s">
        <v>11</v>
      </c>
      <c r="D29" s="27" t="s">
        <v>61</v>
      </c>
      <c r="E29" s="23" t="s">
        <v>67</v>
      </c>
    </row>
    <row r="30" spans="1:8" ht="25.9" customHeight="1">
      <c r="A30" s="110"/>
      <c r="B30" s="126"/>
      <c r="C30" s="26" t="s">
        <v>13</v>
      </c>
      <c r="D30" s="27" t="s">
        <v>62</v>
      </c>
      <c r="E30" s="23" t="s">
        <v>67</v>
      </c>
    </row>
    <row r="31" spans="1:8" ht="30.6" customHeight="1" thickBot="1">
      <c r="A31" s="110"/>
      <c r="B31" s="97" t="s">
        <v>63</v>
      </c>
      <c r="C31" s="98"/>
      <c r="D31" s="31" t="s">
        <v>64</v>
      </c>
      <c r="E31" s="32" t="s">
        <v>67</v>
      </c>
    </row>
    <row r="32" spans="1:8" ht="25.9" customHeight="1" thickBot="1">
      <c r="A32" s="110"/>
      <c r="B32" s="99" t="s">
        <v>65</v>
      </c>
      <c r="C32" s="100"/>
      <c r="D32" s="33" t="s">
        <v>29</v>
      </c>
      <c r="E32" s="61">
        <v>9500</v>
      </c>
    </row>
    <row r="33" spans="1:6" ht="25.9" customHeight="1" thickBot="1">
      <c r="A33" s="110"/>
      <c r="B33" s="101" t="s">
        <v>66</v>
      </c>
      <c r="C33" s="102"/>
      <c r="D33" s="38"/>
      <c r="E33" s="34"/>
    </row>
    <row r="34" spans="1:6" ht="12.6" customHeight="1">
      <c r="A34" s="10"/>
      <c r="B34" s="35"/>
      <c r="C34" s="36"/>
      <c r="D34" s="37"/>
    </row>
    <row r="35" spans="1:6" ht="32.450000000000003" customHeight="1">
      <c r="A35" s="74" t="s">
        <v>77</v>
      </c>
      <c r="B35" s="74"/>
      <c r="C35" s="74"/>
      <c r="D35" s="74"/>
      <c r="E35" s="74"/>
    </row>
    <row r="36" spans="1:6" ht="39.6" customHeight="1">
      <c r="A36" s="74"/>
      <c r="B36" s="74"/>
      <c r="C36" s="74"/>
      <c r="D36" s="74"/>
      <c r="E36" s="74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75" t="s">
        <v>78</v>
      </c>
      <c r="B41" s="75"/>
      <c r="C41" s="75"/>
      <c r="D41" s="75"/>
      <c r="E41" s="75"/>
      <c r="F41" s="75"/>
    </row>
    <row r="42" spans="1:6">
      <c r="A42" s="6"/>
      <c r="B42" s="6"/>
      <c r="C42" s="6"/>
      <c r="D42" s="7"/>
      <c r="E42" s="7"/>
      <c r="F42" s="7"/>
    </row>
    <row r="43" spans="1:6" ht="15.75">
      <c r="A43" s="75"/>
      <c r="B43" s="75"/>
      <c r="C43" s="75"/>
      <c r="D43" s="75"/>
      <c r="E43" s="75"/>
      <c r="F43" s="75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35:E36"/>
    <mergeCell ref="A43:F43"/>
    <mergeCell ref="A41:F41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2019-10-04T04:44:05Z</dcterms:modified>
</cp:coreProperties>
</file>