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3 кв\"/>
    </mc:Choice>
  </mc:AlternateContent>
  <bookViews>
    <workbookView xWindow="0" yWindow="0" windowWidth="16380" windowHeight="8190" firstSheet="1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№2'!$A$1:$F$45</definedName>
  </definedNames>
  <calcPr calcId="152511" iterate="1"/>
</workbook>
</file>

<file path=xl/calcChain.xml><?xml version="1.0" encoding="utf-8"?>
<calcChain xmlns="http://schemas.openxmlformats.org/spreadsheetml/2006/main">
  <c r="E19" i="2" l="1"/>
  <c r="E15" i="2" l="1"/>
  <c r="E14" i="2"/>
  <c r="E10" i="2"/>
  <c r="E18" i="1" l="1"/>
  <c r="E20" i="2" l="1"/>
  <c r="E16" i="2" l="1"/>
  <c r="E11" i="2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  <c r="E21" i="2"/>
  <c r="E17" i="2" l="1"/>
  <c r="E12" i="2" l="1"/>
  <c r="E13" i="2" s="1"/>
  <c r="E18" i="2"/>
</calcChain>
</file>

<file path=xl/comments1.xml><?xml version="1.0" encoding="utf-8"?>
<comments xmlns="http://schemas.openxmlformats.org/spreadsheetml/2006/main">
  <authors>
    <author>Магдеева Эльвира Александровна</author>
  </authors>
  <commentList>
    <comment ref="B10" authorId="0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<sst xmlns="http://schemas.openxmlformats.org/spreadsheetml/2006/main" count="157" uniqueCount="80">
  <si>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</si>
  <si>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</si>
  <si>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</si>
  <si>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</si>
  <si>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</si>
  <si>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</si>
  <si>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</si>
  <si>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</si>
  <si>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</si>
  <si>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</si>
  <si>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</si>
  <si>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</si>
  <si>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</si>
  <si>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</si>
  <si>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</si>
  <si>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</si>
  <si>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</si>
  <si>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</si>
  <si>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</si>
  <si>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</si>
  <si>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</si>
  <si>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</si>
  <si>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</si>
  <si>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</si>
  <si>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</si>
  <si>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</si>
  <si>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</si>
  <si>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</si>
  <si>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</si>
  <si>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</si>
  <si>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</si>
  <si>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</si>
  <si>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</si>
  <si>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</si>
  <si>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</si>
  <si>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</si>
  <si>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</si>
  <si>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</si>
  <si>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</si>
  <si>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</si>
  <si>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</si>
  <si>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</si>
  <si>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</si>
  <si>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</si>
  <si>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</si>
  <si>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</si>
  <si>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</si>
  <si>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</si>
  <si>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</si>
  <si>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</si>
  <si>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</si>
  <si>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</si>
  <si>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</si>
  <si>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</si>
  <si>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</si>
  <si>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</si>
  <si>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</si>
  <si>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</si>
  <si>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</si>
  <si>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</si>
  <si>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</si>
  <si>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</si>
  <si>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</si>
  <si>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</si>
  <si>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</si>
  <si>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</si>
  <si>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</si>
  <si>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</si>
  <si>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</si>
  <si>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</si>
  <si>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</si>
  <si>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</si>
  <si>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</si>
  <si>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</si>
  <si>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</si>
  <si>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</si>
  <si>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</si>
  <si>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</si>
  <si>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t>Информация о фактически сложившихся ценах и объёмах потребления топлива за 3 квартал 2021 года</t>
  </si>
  <si>
    <r>
      <t>* Данные заполняются по итогам 3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</si>
</sst>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2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0" fontId="29" fillId="6" borderId="16" xfId="0" applyNumberFormat="1" applyFont="1" applyFill="1" applyBorder="1" applyAlignment="1" applyProtection="1">
      <alignment horizontal="center" vertical="center" wrapText="1"/>
    </xf>
    <xf numFmtId="49" fontId="22" fillId="6" borderId="36" xfId="37" applyNumberFormat="1" applyFont="1" applyFill="1" applyBorder="1" applyAlignment="1" applyProtection="1">
      <alignment horizontal="center" vertical="center" wrapText="1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18" fillId="7" borderId="36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39" xfId="0" applyFill="1" applyBorder="1" applyAlignment="1">
      <alignment horizontal="center" vertical="center"/>
    </xf>
    <xf numFmtId="0" fontId="0" fillId="7" borderId="15" xfId="0" applyFill="1" applyBorder="1"/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38" applyFont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18" xfId="38" applyFont="1" applyBorder="1" applyAlignment="1" applyProtection="1">
      <alignment horizontal="center" vertical="center" wrapText="1"/>
    </xf>
    <xf numFmtId="0" fontId="0" fillId="0" borderId="31" xfId="38" applyFont="1" applyBorder="1" applyAlignment="1" applyProtection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3" fillId="0" borderId="16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%20&#1053;&#1054;&#1042;&#1040;&#1071;%20&#1053;&#1045;%20&#1041;&#1056;&#1040;&#1058;&#1068;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23">
          <cell r="S23">
            <v>4.8239000000000001</v>
          </cell>
          <cell r="U23">
            <v>80129.38</v>
          </cell>
          <cell r="V23">
            <v>15547.884172876398</v>
          </cell>
        </row>
      </sheetData>
      <sheetData sheetId="2"/>
      <sheetData sheetId="3">
        <row r="15">
          <cell r="N15">
            <v>0</v>
          </cell>
          <cell r="P15">
            <v>0</v>
          </cell>
          <cell r="R15">
            <v>22221.08</v>
          </cell>
        </row>
        <row r="42">
          <cell r="L42">
            <v>8.5050000000000008</v>
          </cell>
          <cell r="M42">
            <v>2612.707818930041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B7" zoomScaleNormal="100" workbookViewId="0">
      <selection activeCell="E18" sqref="E18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89" t="str">
        <f>'Приложение №2'!A3:D3</f>
        <v>Информация о фактически сложившихся ценах и объёмах потребления топлива за 3 квартал 2021 года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5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0" t="s">
        <v>3</v>
      </c>
      <c r="B8" s="91"/>
      <c r="C8" s="91"/>
      <c r="D8" s="91"/>
      <c r="E8" s="94" t="s">
        <v>4</v>
      </c>
      <c r="F8" s="94" t="s">
        <v>5</v>
      </c>
      <c r="G8" s="94" t="s">
        <v>6</v>
      </c>
      <c r="H8" s="94" t="s">
        <v>7</v>
      </c>
      <c r="I8" s="94" t="s">
        <v>8</v>
      </c>
      <c r="J8" s="94" t="s">
        <v>9</v>
      </c>
      <c r="K8" s="94" t="s">
        <v>10</v>
      </c>
      <c r="L8" s="94" t="s">
        <v>11</v>
      </c>
      <c r="M8" s="87" t="s">
        <v>12</v>
      </c>
    </row>
    <row r="9" spans="1:15" ht="29.45" customHeight="1" thickBot="1" x14ac:dyDescent="0.25">
      <c r="A9" s="92"/>
      <c r="B9" s="93"/>
      <c r="C9" s="93"/>
      <c r="D9" s="93"/>
      <c r="E9" s="95"/>
      <c r="F9" s="95"/>
      <c r="G9" s="95"/>
      <c r="H9" s="95"/>
      <c r="I9" s="95"/>
      <c r="J9" s="95"/>
      <c r="K9" s="95"/>
      <c r="L9" s="95"/>
      <c r="M9" s="88"/>
    </row>
    <row r="10" spans="1:15" ht="21.6" customHeight="1" x14ac:dyDescent="0.2">
      <c r="A10" s="72" t="s">
        <v>13</v>
      </c>
      <c r="B10" s="75" t="s">
        <v>14</v>
      </c>
      <c r="C10" s="22" t="s">
        <v>15</v>
      </c>
      <c r="D10" s="15" t="s">
        <v>16</v>
      </c>
      <c r="E10" s="40">
        <v>596.99</v>
      </c>
      <c r="F10" s="40">
        <v>596.99</v>
      </c>
      <c r="G10" s="40">
        <v>596.99</v>
      </c>
      <c r="H10" s="40">
        <v>596.99</v>
      </c>
      <c r="I10" s="40">
        <v>596.99</v>
      </c>
      <c r="J10" s="40">
        <v>596.99</v>
      </c>
      <c r="K10" s="40">
        <v>596.99</v>
      </c>
      <c r="L10" s="40">
        <v>596.99</v>
      </c>
      <c r="M10" s="40">
        <v>596.99</v>
      </c>
      <c r="N10" s="40">
        <v>596.99</v>
      </c>
    </row>
    <row r="11" spans="1:15" ht="21.6" customHeight="1" x14ac:dyDescent="0.2">
      <c r="A11" s="73"/>
      <c r="B11" s="76"/>
      <c r="C11" s="21" t="s">
        <v>17</v>
      </c>
      <c r="D11" s="14" t="s">
        <v>18</v>
      </c>
      <c r="E11" s="41">
        <f>E10*1.2</f>
        <v>716.38800000000003</v>
      </c>
      <c r="F11" s="41">
        <f t="shared" ref="F11:M11" si="0">F10*1.2</f>
        <v>716.38800000000003</v>
      </c>
      <c r="G11" s="41">
        <f t="shared" si="0"/>
        <v>716.38800000000003</v>
      </c>
      <c r="H11" s="41">
        <f t="shared" si="0"/>
        <v>716.38800000000003</v>
      </c>
      <c r="I11" s="41">
        <f t="shared" si="0"/>
        <v>716.38800000000003</v>
      </c>
      <c r="J11" s="41">
        <f t="shared" si="0"/>
        <v>716.38800000000003</v>
      </c>
      <c r="K11" s="41">
        <f t="shared" si="0"/>
        <v>716.38800000000003</v>
      </c>
      <c r="L11" s="41">
        <f t="shared" si="0"/>
        <v>716.38800000000003</v>
      </c>
      <c r="M11" s="49">
        <f t="shared" si="0"/>
        <v>716.38800000000003</v>
      </c>
    </row>
    <row r="12" spans="1:15" ht="21.6" customHeight="1" x14ac:dyDescent="0.2">
      <c r="A12" s="73"/>
      <c r="B12" s="76" t="s">
        <v>19</v>
      </c>
      <c r="C12" s="21" t="s">
        <v>15</v>
      </c>
      <c r="D12" s="14" t="s">
        <v>20</v>
      </c>
      <c r="E12" s="30" t="s">
        <v>69</v>
      </c>
      <c r="F12" s="30" t="s">
        <v>69</v>
      </c>
      <c r="G12" s="30" t="s">
        <v>69</v>
      </c>
      <c r="H12" s="30" t="s">
        <v>69</v>
      </c>
      <c r="I12" s="30" t="s">
        <v>69</v>
      </c>
      <c r="J12" s="30" t="s">
        <v>69</v>
      </c>
      <c r="K12" s="30" t="s">
        <v>69</v>
      </c>
      <c r="L12" s="30" t="s">
        <v>69</v>
      </c>
      <c r="M12" s="31" t="s">
        <v>69</v>
      </c>
    </row>
    <row r="13" spans="1:15" ht="21.6" customHeight="1" x14ac:dyDescent="0.2">
      <c r="A13" s="73"/>
      <c r="B13" s="76"/>
      <c r="C13" s="21" t="s">
        <v>17</v>
      </c>
      <c r="D13" s="14" t="s">
        <v>21</v>
      </c>
      <c r="E13" s="30" t="s">
        <v>69</v>
      </c>
      <c r="F13" s="30" t="s">
        <v>69</v>
      </c>
      <c r="G13" s="30" t="s">
        <v>69</v>
      </c>
      <c r="H13" s="30" t="s">
        <v>69</v>
      </c>
      <c r="I13" s="30" t="s">
        <v>69</v>
      </c>
      <c r="J13" s="30" t="s">
        <v>69</v>
      </c>
      <c r="K13" s="30" t="s">
        <v>69</v>
      </c>
      <c r="L13" s="30" t="s">
        <v>69</v>
      </c>
      <c r="M13" s="31" t="s">
        <v>69</v>
      </c>
    </row>
    <row r="14" spans="1:15" ht="29.45" customHeight="1" thickBot="1" x14ac:dyDescent="0.25">
      <c r="A14" s="73"/>
      <c r="B14" s="77" t="s">
        <v>22</v>
      </c>
      <c r="C14" s="78"/>
      <c r="D14" s="16" t="s">
        <v>23</v>
      </c>
      <c r="E14" s="52">
        <v>6</v>
      </c>
      <c r="F14" s="52">
        <v>8</v>
      </c>
      <c r="G14" s="52">
        <v>31</v>
      </c>
      <c r="H14" s="52">
        <v>1</v>
      </c>
      <c r="I14" s="52">
        <v>21</v>
      </c>
      <c r="J14" s="52">
        <v>167</v>
      </c>
      <c r="K14" s="52">
        <v>6</v>
      </c>
      <c r="L14" s="52">
        <v>109</v>
      </c>
      <c r="M14" s="55">
        <v>25</v>
      </c>
      <c r="N14" s="10" t="b">
        <f>[1]TDSheet!$N$298=SUM(E14:M14)</f>
        <v>0</v>
      </c>
      <c r="O14" s="61"/>
    </row>
    <row r="15" spans="1:15" ht="29.45" customHeight="1" thickBot="1" x14ac:dyDescent="0.25">
      <c r="A15" s="73"/>
      <c r="B15" s="79" t="s">
        <v>24</v>
      </c>
      <c r="C15" s="23" t="s">
        <v>15</v>
      </c>
      <c r="D15" s="24" t="s">
        <v>25</v>
      </c>
      <c r="E15" s="32" t="s">
        <v>69</v>
      </c>
      <c r="F15" s="32" t="s">
        <v>69</v>
      </c>
      <c r="G15" s="32" t="s">
        <v>69</v>
      </c>
      <c r="H15" s="32" t="s">
        <v>69</v>
      </c>
      <c r="I15" s="32" t="s">
        <v>69</v>
      </c>
      <c r="J15" s="32" t="s">
        <v>69</v>
      </c>
      <c r="K15" s="32" t="s">
        <v>69</v>
      </c>
      <c r="L15" s="32" t="s">
        <v>69</v>
      </c>
      <c r="M15" s="33" t="s">
        <v>69</v>
      </c>
      <c r="O15" s="12"/>
    </row>
    <row r="16" spans="1:15" ht="29.45" customHeight="1" x14ac:dyDescent="0.2">
      <c r="A16" s="73"/>
      <c r="B16" s="80"/>
      <c r="C16" s="2" t="s">
        <v>17</v>
      </c>
      <c r="D16" s="3" t="s">
        <v>26</v>
      </c>
      <c r="E16" s="34" t="s">
        <v>69</v>
      </c>
      <c r="F16" s="34" t="s">
        <v>69</v>
      </c>
      <c r="G16" s="34" t="s">
        <v>69</v>
      </c>
      <c r="H16" s="34" t="s">
        <v>69</v>
      </c>
      <c r="I16" s="34" t="s">
        <v>69</v>
      </c>
      <c r="J16" s="34" t="s">
        <v>69</v>
      </c>
      <c r="K16" s="34" t="s">
        <v>69</v>
      </c>
      <c r="L16" s="34" t="s">
        <v>69</v>
      </c>
      <c r="M16" s="35" t="s">
        <v>69</v>
      </c>
      <c r="O16" s="12"/>
    </row>
    <row r="17" spans="1:15" ht="41.45" customHeight="1" thickBot="1" x14ac:dyDescent="0.25">
      <c r="A17" s="73"/>
      <c r="B17" s="81" t="s">
        <v>27</v>
      </c>
      <c r="C17" s="82"/>
      <c r="D17" s="25" t="s">
        <v>28</v>
      </c>
      <c r="E17" s="36" t="s">
        <v>69</v>
      </c>
      <c r="F17" s="36" t="s">
        <v>69</v>
      </c>
      <c r="G17" s="36" t="s">
        <v>69</v>
      </c>
      <c r="H17" s="36" t="s">
        <v>69</v>
      </c>
      <c r="I17" s="36" t="s">
        <v>69</v>
      </c>
      <c r="J17" s="36" t="s">
        <v>69</v>
      </c>
      <c r="K17" s="36" t="s">
        <v>69</v>
      </c>
      <c r="L17" s="36" t="s">
        <v>69</v>
      </c>
      <c r="M17" s="37" t="s">
        <v>69</v>
      </c>
      <c r="O17" s="7"/>
    </row>
    <row r="18" spans="1:15" ht="29.45" customHeight="1" thickBot="1" x14ac:dyDescent="0.25">
      <c r="A18" s="73"/>
      <c r="B18" s="83" t="s">
        <v>29</v>
      </c>
      <c r="C18" s="23" t="s">
        <v>15</v>
      </c>
      <c r="D18" s="24" t="s">
        <v>30</v>
      </c>
      <c r="E18" s="42">
        <f>(E10*E14)/1000</f>
        <v>3.5819399999999999</v>
      </c>
      <c r="F18" s="42">
        <f t="shared" ref="F18:M18" si="1">(F10*F14)/1000</f>
        <v>4.7759200000000002</v>
      </c>
      <c r="G18" s="42">
        <f t="shared" si="1"/>
        <v>18.506689999999999</v>
      </c>
      <c r="H18" s="42">
        <f t="shared" si="1"/>
        <v>0.59699000000000002</v>
      </c>
      <c r="I18" s="42">
        <f t="shared" si="1"/>
        <v>12.536790000000002</v>
      </c>
      <c r="J18" s="42">
        <f t="shared" si="1"/>
        <v>99.697330000000008</v>
      </c>
      <c r="K18" s="42">
        <f t="shared" si="1"/>
        <v>3.5819399999999999</v>
      </c>
      <c r="L18" s="42">
        <f t="shared" si="1"/>
        <v>65.071910000000003</v>
      </c>
      <c r="M18" s="50">
        <f t="shared" si="1"/>
        <v>14.92475</v>
      </c>
      <c r="N18" s="10">
        <f>[1]TDSheet!$M$298</f>
        <v>1745998.54</v>
      </c>
      <c r="O18" s="62"/>
    </row>
    <row r="19" spans="1:15" ht="29.45" customHeight="1" thickBot="1" x14ac:dyDescent="0.25">
      <c r="A19" s="73"/>
      <c r="B19" s="84"/>
      <c r="C19" s="27" t="s">
        <v>17</v>
      </c>
      <c r="D19" s="25" t="s">
        <v>31</v>
      </c>
      <c r="E19" s="43">
        <f>E18*1.2</f>
        <v>4.2983279999999997</v>
      </c>
      <c r="F19" s="43">
        <f t="shared" ref="F19:M19" si="2">F18*1.2</f>
        <v>5.7311040000000002</v>
      </c>
      <c r="G19" s="43">
        <f t="shared" si="2"/>
        <v>22.208027999999999</v>
      </c>
      <c r="H19" s="43">
        <f t="shared" si="2"/>
        <v>0.71638800000000002</v>
      </c>
      <c r="I19" s="43">
        <f t="shared" si="2"/>
        <v>15.044148000000002</v>
      </c>
      <c r="J19" s="43">
        <f t="shared" si="2"/>
        <v>119.636796</v>
      </c>
      <c r="K19" s="43">
        <f t="shared" si="2"/>
        <v>4.2983279999999997</v>
      </c>
      <c r="L19" s="43">
        <f t="shared" si="2"/>
        <v>78.086292</v>
      </c>
      <c r="M19" s="44">
        <f t="shared" si="2"/>
        <v>17.909699999999997</v>
      </c>
      <c r="N19" s="26">
        <f>N18*1.18</f>
        <v>2060278.2771999999</v>
      </c>
      <c r="O19" s="12"/>
    </row>
    <row r="20" spans="1:15" ht="43.9" customHeight="1" thickBot="1" x14ac:dyDescent="0.25">
      <c r="A20" s="74"/>
      <c r="B20" s="85" t="s">
        <v>32</v>
      </c>
      <c r="C20" s="86"/>
      <c r="D20" s="28" t="s">
        <v>33</v>
      </c>
      <c r="E20" s="38">
        <v>7900</v>
      </c>
      <c r="F20" s="38">
        <v>7900</v>
      </c>
      <c r="G20" s="38">
        <v>7900</v>
      </c>
      <c r="H20" s="38">
        <v>7900</v>
      </c>
      <c r="I20" s="38">
        <v>7900</v>
      </c>
      <c r="J20" s="38">
        <v>7900</v>
      </c>
      <c r="K20" s="38">
        <v>7900</v>
      </c>
      <c r="L20" s="38">
        <v>7900</v>
      </c>
      <c r="M20" s="51">
        <v>7900</v>
      </c>
      <c r="N20" s="48"/>
    </row>
    <row r="21" spans="1:15" ht="29.45" customHeight="1" thickBot="1" x14ac:dyDescent="0.25">
      <c r="A21" s="68" t="s">
        <v>34</v>
      </c>
      <c r="B21" s="69"/>
      <c r="C21" s="69"/>
      <c r="D21" s="28"/>
      <c r="E21" s="20"/>
      <c r="F21" s="20"/>
      <c r="G21" s="20"/>
      <c r="H21" s="20"/>
      <c r="I21" s="20"/>
      <c r="J21" s="20"/>
      <c r="K21" s="20"/>
      <c r="L21" s="20"/>
      <c r="M21" s="39"/>
    </row>
    <row r="22" spans="1:15" ht="7.9" customHeight="1" x14ac:dyDescent="0.2"/>
    <row r="23" spans="1:15" ht="22.15" customHeight="1" x14ac:dyDescent="0.2">
      <c r="A23" s="70" t="s">
        <v>79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5" ht="44.4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43"/>
  <sheetViews>
    <sheetView tabSelected="1" view="pageBreakPreview" topLeftCell="A4" zoomScale="80" zoomScaleNormal="100" zoomScaleSheetLayoutView="80" workbookViewId="0">
      <selection activeCell="E20" sqref="E20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7" max="7" width="18.5" customWidth="1"/>
  </cols>
  <sheetData>
    <row r="3" spans="1:7" ht="42" customHeight="1" x14ac:dyDescent="0.25">
      <c r="A3" s="89" t="s">
        <v>78</v>
      </c>
      <c r="B3" s="89"/>
      <c r="C3" s="89"/>
      <c r="D3" s="89"/>
      <c r="E3" s="53"/>
    </row>
    <row r="4" spans="1:7" ht="20.45" customHeight="1" x14ac:dyDescent="0.25">
      <c r="A4" s="1"/>
      <c r="B4" s="1"/>
      <c r="C4" s="1"/>
      <c r="D4" s="1"/>
      <c r="E4" s="1"/>
    </row>
    <row r="5" spans="1:7" ht="19.149999999999999" customHeight="1" x14ac:dyDescent="0.2">
      <c r="A5" t="s">
        <v>70</v>
      </c>
    </row>
    <row r="6" spans="1:7" ht="19.149999999999999" customHeight="1" x14ac:dyDescent="0.2">
      <c r="A6" t="s">
        <v>36</v>
      </c>
    </row>
    <row r="7" spans="1:7" ht="16.149999999999999" customHeight="1" thickBot="1" x14ac:dyDescent="0.25"/>
    <row r="8" spans="1:7" ht="33.6" customHeight="1" x14ac:dyDescent="0.2">
      <c r="A8" s="97" t="s">
        <v>74</v>
      </c>
      <c r="B8" s="94"/>
      <c r="C8" s="94"/>
      <c r="D8" s="87"/>
      <c r="E8" s="108" t="s">
        <v>77</v>
      </c>
    </row>
    <row r="9" spans="1:7" ht="19.899999999999999" customHeight="1" thickBot="1" x14ac:dyDescent="0.25">
      <c r="A9" s="98"/>
      <c r="B9" s="99"/>
      <c r="C9" s="99"/>
      <c r="D9" s="100"/>
      <c r="E9" s="109"/>
    </row>
    <row r="10" spans="1:7" ht="30" customHeight="1" x14ac:dyDescent="0.2">
      <c r="A10" s="103" t="s">
        <v>37</v>
      </c>
      <c r="B10" s="106" t="s">
        <v>38</v>
      </c>
      <c r="C10" s="56" t="s">
        <v>15</v>
      </c>
      <c r="D10" s="57" t="s">
        <v>16</v>
      </c>
      <c r="E10" s="63">
        <f>'[2]Нефть списание'!$V$23</f>
        <v>15547.884172876398</v>
      </c>
    </row>
    <row r="11" spans="1:7" ht="30" customHeight="1" x14ac:dyDescent="0.2">
      <c r="A11" s="104"/>
      <c r="B11" s="101"/>
      <c r="C11" s="13" t="s">
        <v>17</v>
      </c>
      <c r="D11" s="58" t="s">
        <v>18</v>
      </c>
      <c r="E11" s="64">
        <f t="shared" ref="E11" si="0">E10*1.2</f>
        <v>18657.461007451679</v>
      </c>
    </row>
    <row r="12" spans="1:7" ht="30" customHeight="1" x14ac:dyDescent="0.2">
      <c r="A12" s="104"/>
      <c r="B12" s="101" t="s">
        <v>71</v>
      </c>
      <c r="C12" s="13" t="s">
        <v>15</v>
      </c>
      <c r="D12" s="58" t="s">
        <v>20</v>
      </c>
      <c r="E12" s="64">
        <f>E10+E17</f>
        <v>18160.591991806439</v>
      </c>
    </row>
    <row r="13" spans="1:7" ht="30" customHeight="1" x14ac:dyDescent="0.2">
      <c r="A13" s="104"/>
      <c r="B13" s="101"/>
      <c r="C13" s="13" t="s">
        <v>17</v>
      </c>
      <c r="D13" s="58" t="s">
        <v>21</v>
      </c>
      <c r="E13" s="64">
        <f t="shared" ref="E13" si="1">E12*1.2</f>
        <v>21792.710390167726</v>
      </c>
      <c r="G13" s="11"/>
    </row>
    <row r="14" spans="1:7" ht="28.9" customHeight="1" x14ac:dyDescent="0.2">
      <c r="A14" s="104"/>
      <c r="B14" s="101" t="s">
        <v>39</v>
      </c>
      <c r="C14" s="101"/>
      <c r="D14" s="58" t="s">
        <v>40</v>
      </c>
      <c r="E14" s="64">
        <f>'[2]Нефть списание'!$S$23</f>
        <v>4.8239000000000001</v>
      </c>
      <c r="G14" s="29"/>
    </row>
    <row r="15" spans="1:7" ht="25.9" customHeight="1" x14ac:dyDescent="0.2">
      <c r="A15" s="104"/>
      <c r="B15" s="110" t="s">
        <v>41</v>
      </c>
      <c r="C15" s="13" t="s">
        <v>15</v>
      </c>
      <c r="D15" s="58" t="s">
        <v>42</v>
      </c>
      <c r="E15" s="64">
        <f>'[2]Нефть списание'!$U$23/1000</f>
        <v>80.129379999999998</v>
      </c>
      <c r="G15" s="46"/>
    </row>
    <row r="16" spans="1:7" ht="25.9" customHeight="1" x14ac:dyDescent="0.2">
      <c r="A16" s="104"/>
      <c r="B16" s="110"/>
      <c r="C16" s="13" t="s">
        <v>17</v>
      </c>
      <c r="D16" s="58" t="s">
        <v>43</v>
      </c>
      <c r="E16" s="64">
        <f>E15*1.2</f>
        <v>96.155255999999994</v>
      </c>
      <c r="G16" s="10"/>
    </row>
    <row r="17" spans="1:7" ht="25.9" customHeight="1" x14ac:dyDescent="0.2">
      <c r="A17" s="104"/>
      <c r="B17" s="102" t="s">
        <v>44</v>
      </c>
      <c r="C17" s="47" t="s">
        <v>15</v>
      </c>
      <c r="D17" s="59" t="s">
        <v>45</v>
      </c>
      <c r="E17" s="64">
        <f>'[2]нефть транспорт'!$M$42</f>
        <v>2612.707818930041</v>
      </c>
    </row>
    <row r="18" spans="1:7" ht="25.9" customHeight="1" x14ac:dyDescent="0.2">
      <c r="A18" s="104"/>
      <c r="B18" s="102"/>
      <c r="C18" s="47" t="s">
        <v>17</v>
      </c>
      <c r="D18" s="59" t="s">
        <v>46</v>
      </c>
      <c r="E18" s="64">
        <f t="shared" ref="E18:E20" si="2">E17*1.2</f>
        <v>3135.2493827160492</v>
      </c>
      <c r="G18" s="29"/>
    </row>
    <row r="19" spans="1:7" ht="25.9" customHeight="1" x14ac:dyDescent="0.2">
      <c r="A19" s="104"/>
      <c r="B19" s="102" t="s">
        <v>47</v>
      </c>
      <c r="C19" s="47" t="s">
        <v>15</v>
      </c>
      <c r="D19" s="59" t="s">
        <v>48</v>
      </c>
      <c r="E19" s="64">
        <f>('[2]нефть транспорт'!$N$15+'[2]нефть транспорт'!$P$15+'[2]нефть транспорт'!$R$15)/1000</f>
        <v>22.221080000000001</v>
      </c>
    </row>
    <row r="20" spans="1:7" ht="25.9" customHeight="1" x14ac:dyDescent="0.2">
      <c r="A20" s="104"/>
      <c r="B20" s="102"/>
      <c r="C20" s="47" t="s">
        <v>17</v>
      </c>
      <c r="D20" s="59" t="s">
        <v>49</v>
      </c>
      <c r="E20" s="64">
        <f t="shared" si="2"/>
        <v>26.665296000000001</v>
      </c>
    </row>
    <row r="21" spans="1:7" ht="29.45" customHeight="1" x14ac:dyDescent="0.2">
      <c r="A21" s="104"/>
      <c r="B21" s="101" t="s">
        <v>72</v>
      </c>
      <c r="C21" s="101"/>
      <c r="D21" s="58" t="s">
        <v>50</v>
      </c>
      <c r="E21" s="64">
        <f>'[2]нефть транспорт'!$L$42</f>
        <v>8.5050000000000008</v>
      </c>
    </row>
    <row r="22" spans="1:7" ht="25.9" customHeight="1" x14ac:dyDescent="0.2">
      <c r="A22" s="104"/>
      <c r="B22" s="102" t="s">
        <v>51</v>
      </c>
      <c r="C22" s="13" t="s">
        <v>15</v>
      </c>
      <c r="D22" s="58" t="s">
        <v>52</v>
      </c>
      <c r="E22" s="65"/>
    </row>
    <row r="23" spans="1:7" ht="25.9" customHeight="1" x14ac:dyDescent="0.2">
      <c r="A23" s="104"/>
      <c r="B23" s="102"/>
      <c r="C23" s="13" t="s">
        <v>17</v>
      </c>
      <c r="D23" s="58" t="s">
        <v>53</v>
      </c>
      <c r="E23" s="65"/>
    </row>
    <row r="24" spans="1:7" ht="25.9" customHeight="1" x14ac:dyDescent="0.2">
      <c r="A24" s="104"/>
      <c r="B24" s="102" t="s">
        <v>54</v>
      </c>
      <c r="C24" s="13" t="s">
        <v>15</v>
      </c>
      <c r="D24" s="58" t="s">
        <v>55</v>
      </c>
      <c r="E24" s="65"/>
    </row>
    <row r="25" spans="1:7" ht="25.9" customHeight="1" x14ac:dyDescent="0.2">
      <c r="A25" s="104"/>
      <c r="B25" s="102"/>
      <c r="C25" s="13" t="s">
        <v>17</v>
      </c>
      <c r="D25" s="58" t="s">
        <v>56</v>
      </c>
      <c r="E25" s="65"/>
    </row>
    <row r="26" spans="1:7" ht="30.6" customHeight="1" x14ac:dyDescent="0.2">
      <c r="A26" s="104"/>
      <c r="B26" s="101" t="s">
        <v>57</v>
      </c>
      <c r="C26" s="101"/>
      <c r="D26" s="58" t="s">
        <v>58</v>
      </c>
      <c r="E26" s="65"/>
    </row>
    <row r="27" spans="1:7" ht="25.9" customHeight="1" x14ac:dyDescent="0.2">
      <c r="A27" s="104"/>
      <c r="B27" s="102" t="s">
        <v>59</v>
      </c>
      <c r="C27" s="13" t="s">
        <v>15</v>
      </c>
      <c r="D27" s="58" t="s">
        <v>60</v>
      </c>
      <c r="E27" s="65"/>
    </row>
    <row r="28" spans="1:7" ht="30" customHeight="1" x14ac:dyDescent="0.2">
      <c r="A28" s="104"/>
      <c r="B28" s="102"/>
      <c r="C28" s="13" t="s">
        <v>17</v>
      </c>
      <c r="D28" s="58" t="s">
        <v>61</v>
      </c>
      <c r="E28" s="65"/>
    </row>
    <row r="29" spans="1:7" ht="25.9" customHeight="1" x14ac:dyDescent="0.2">
      <c r="A29" s="104"/>
      <c r="B29" s="102" t="s">
        <v>62</v>
      </c>
      <c r="C29" s="13" t="s">
        <v>15</v>
      </c>
      <c r="D29" s="58" t="s">
        <v>63</v>
      </c>
      <c r="E29" s="65"/>
    </row>
    <row r="30" spans="1:7" ht="25.9" customHeight="1" x14ac:dyDescent="0.2">
      <c r="A30" s="104"/>
      <c r="B30" s="102"/>
      <c r="C30" s="13" t="s">
        <v>17</v>
      </c>
      <c r="D30" s="58" t="s">
        <v>64</v>
      </c>
      <c r="E30" s="65"/>
    </row>
    <row r="31" spans="1:7" ht="30.6" customHeight="1" x14ac:dyDescent="0.2">
      <c r="A31" s="104"/>
      <c r="B31" s="101" t="s">
        <v>65</v>
      </c>
      <c r="C31" s="101"/>
      <c r="D31" s="58" t="s">
        <v>66</v>
      </c>
      <c r="E31" s="65"/>
    </row>
    <row r="32" spans="1:7" ht="25.9" customHeight="1" x14ac:dyDescent="0.2">
      <c r="A32" s="104"/>
      <c r="B32" s="101" t="s">
        <v>67</v>
      </c>
      <c r="C32" s="101"/>
      <c r="D32" s="58" t="s">
        <v>33</v>
      </c>
      <c r="E32" s="66">
        <v>9500</v>
      </c>
    </row>
    <row r="33" spans="1:5" ht="25.9" customHeight="1" thickBot="1" x14ac:dyDescent="0.25">
      <c r="A33" s="105"/>
      <c r="B33" s="107" t="s">
        <v>68</v>
      </c>
      <c r="C33" s="107"/>
      <c r="D33" s="60"/>
      <c r="E33" s="67"/>
    </row>
    <row r="34" spans="1:5" ht="12.6" customHeight="1" x14ac:dyDescent="0.25">
      <c r="A34" s="8"/>
      <c r="B34" s="17"/>
      <c r="C34" s="18"/>
      <c r="D34" s="19"/>
    </row>
    <row r="35" spans="1:5" ht="32.450000000000003" customHeight="1" x14ac:dyDescent="0.2">
      <c r="A35" s="96" t="s">
        <v>79</v>
      </c>
      <c r="B35" s="96"/>
      <c r="C35" s="96"/>
      <c r="D35" s="96"/>
      <c r="E35" s="96"/>
    </row>
    <row r="36" spans="1:5" ht="76.5" customHeight="1" x14ac:dyDescent="0.2">
      <c r="A36" s="96"/>
      <c r="B36" s="96"/>
      <c r="C36" s="96"/>
      <c r="D36" s="96"/>
      <c r="E36" s="96"/>
    </row>
    <row r="37" spans="1:5" ht="19.149999999999999" customHeight="1" x14ac:dyDescent="0.25">
      <c r="A37" s="4" t="s">
        <v>35</v>
      </c>
    </row>
    <row r="38" spans="1:5" x14ac:dyDescent="0.2">
      <c r="A38" s="9"/>
      <c r="B38" s="9"/>
      <c r="C38" s="9"/>
      <c r="D38" s="9"/>
    </row>
    <row r="39" spans="1:5" ht="15.75" x14ac:dyDescent="0.25">
      <c r="A39" s="5" t="s">
        <v>73</v>
      </c>
      <c r="B39" s="6"/>
      <c r="C39" s="6"/>
      <c r="D39" s="7"/>
      <c r="E39" s="7"/>
    </row>
    <row r="40" spans="1:5" x14ac:dyDescent="0.2">
      <c r="A40" s="6"/>
      <c r="B40" s="6"/>
      <c r="C40" s="6"/>
      <c r="D40" s="7"/>
      <c r="E40" s="7"/>
    </row>
    <row r="41" spans="1:5" ht="15.75" customHeight="1" x14ac:dyDescent="0.25">
      <c r="A41" s="5" t="s">
        <v>76</v>
      </c>
      <c r="B41" s="5"/>
      <c r="C41" s="5"/>
      <c r="D41" s="5"/>
      <c r="E41" s="5"/>
    </row>
    <row r="42" spans="1:5" x14ac:dyDescent="0.2">
      <c r="A42" s="6"/>
      <c r="B42" s="6"/>
      <c r="C42" s="6"/>
      <c r="D42" s="7"/>
      <c r="E42" s="7"/>
    </row>
    <row r="43" spans="1:5" ht="15.75" x14ac:dyDescent="0.25">
      <c r="A43" s="71"/>
      <c r="B43" s="71"/>
      <c r="C43" s="71"/>
      <c r="D43" s="71"/>
      <c r="E43" s="54"/>
    </row>
  </sheetData>
  <sheetProtection selectLockedCells="1" selectUnlockedCells="1"/>
  <mergeCells count="21">
    <mergeCell ref="B33:C33"/>
    <mergeCell ref="E8:E9"/>
    <mergeCell ref="B14:C14"/>
    <mergeCell ref="B15:B16"/>
    <mergeCell ref="B17:B18"/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2021-12-09T03:54:04Z</dcterms:modified>
</cp:coreProperties>
</file>