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0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E19" i="2" l="1"/>
  <c r="E20" i="2" s="1"/>
  <c r="E15" i="2"/>
  <c r="E17" i="2" l="1"/>
  <c r="G10" i="1"/>
  <c r="H10" i="1" s="1"/>
  <c r="I10" i="1" s="1"/>
  <c r="J10" i="1" s="1"/>
  <c r="K10" i="1" s="1"/>
  <c r="L10" i="1" s="1"/>
  <c r="M10" i="1" s="1"/>
  <c r="F10" i="1"/>
  <c r="E16" i="2" l="1"/>
  <c r="E11" i="2"/>
  <c r="E12" i="2"/>
  <c r="E13" i="2" s="1"/>
  <c r="E18" i="2" l="1"/>
  <c r="F11" i="1" l="1"/>
  <c r="G11" i="1"/>
  <c r="H11" i="1"/>
  <c r="I11" i="1"/>
  <c r="J11" i="1"/>
  <c r="K11" i="1"/>
  <c r="L11" i="1"/>
  <c r="M11" i="1"/>
  <c r="E11" i="1"/>
  <c r="E18" i="1" l="1"/>
  <c r="E19" i="1" s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O19" i="1" l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<sst xmlns="http://schemas.openxmlformats.org/spreadsheetml/2006/main" count="157" uniqueCount="80">
  <si>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</si>
  <si>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</si>
  <si>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</si>
  <si>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</si>
  <si>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</si>
  <si>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</si>
  <si>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</si>
  <si>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</si>
  <si>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</si>
  <si>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</si>
  <si>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</si>
  <si>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</si>
  <si>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</si>
  <si>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</si>
  <si>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</si>
  <si>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</si>
  <si>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</si>
  <si>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</si>
  <si>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</si>
  <si>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</si>
  <si>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</si>
  <si>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</si>
  <si>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</si>
  <si>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</si>
  <si>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</si>
  <si>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</si>
  <si>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</si>
  <si>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</si>
  <si>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</si>
  <si>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</si>
  <si>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</si>
  <si>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</si>
  <si>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</si>
  <si>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</si>
  <si>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</si>
  <si>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</si>
  <si>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</si>
  <si>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</si>
  <si>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</si>
  <si>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</si>
  <si>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</si>
  <si>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</si>
  <si>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</si>
  <si>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</si>
  <si>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</si>
  <si>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</si>
  <si>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</si>
  <si>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</si>
  <si>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</si>
  <si>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</si>
  <si>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</si>
  <si>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</si>
  <si>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</si>
  <si>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</si>
  <si>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</si>
  <si>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</si>
  <si>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</si>
  <si>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</si>
  <si>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</si>
  <si>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</si>
  <si>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</si>
  <si>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</si>
  <si>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</si>
  <si>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</si>
  <si>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</si>
  <si>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</si>
  <si>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</si>
  <si>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</si>
  <si>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</si>
  <si>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</si>
  <si>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</si>
  <si>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</si>
  <si>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</si>
  <si>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</si>
  <si>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</si>
  <si>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</si>
  <si>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</si>
  <si>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за 4 квартал 2020 года</t>
  </si>
  <si>
    <r>
      <t>* Данные заполняются по итогам 4 квартала 2020 года и должны быть подтверждены первичными документами за 2020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</si>
  <si>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9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</si>
</sst>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0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0" fillId="7" borderId="3" xfId="0" applyFill="1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4" fontId="18" fillId="7" borderId="16" xfId="0" applyNumberFormat="1" applyFont="1" applyFill="1" applyBorder="1" applyAlignment="1">
      <alignment horizontal="center" vertical="center" wrapText="1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49" fontId="22" fillId="6" borderId="37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0/&#1060;&#1086;&#1088;&#1084;&#1072;%20&#8470;%201%20&#1088;&#1072;&#1089;&#1093;&#1086;&#1076;&#1099;%20&#1087;&#1086;%20&#1075;&#1072;&#1079;-&#1085;&#1077;&#1092;&#1090;&#1100;%20&#1072;&#1085;&#1072;&#1083;&#1080;&#1079;_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22">
          <cell r="AR22">
            <v>19789.731010018953</v>
          </cell>
          <cell r="AV22">
            <v>24467.859309851261</v>
          </cell>
          <cell r="AZ22">
            <v>17752.707887009765</v>
          </cell>
        </row>
        <row r="24">
          <cell r="AR24">
            <v>101328.76</v>
          </cell>
          <cell r="AV24">
            <v>393124.97</v>
          </cell>
          <cell r="AZ24">
            <v>177775.67211299023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A25" sqref="A25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88" t="str">
        <f>'Приложение №2'!A3:D3</f>
        <v>Информация о фактически сложившихся ценах и объёмах потребления топлива за 4 квартал 2020 года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6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89" t="s">
        <v>3</v>
      </c>
      <c r="B8" s="90"/>
      <c r="C8" s="90"/>
      <c r="D8" s="90"/>
      <c r="E8" s="93" t="s">
        <v>4</v>
      </c>
      <c r="F8" s="93" t="s">
        <v>5</v>
      </c>
      <c r="G8" s="93" t="s">
        <v>6</v>
      </c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86" t="s">
        <v>12</v>
      </c>
    </row>
    <row r="9" spans="1:15" ht="29.45" customHeight="1" thickBot="1" x14ac:dyDescent="0.25">
      <c r="A9" s="91"/>
      <c r="B9" s="92"/>
      <c r="C9" s="92"/>
      <c r="D9" s="92"/>
      <c r="E9" s="94"/>
      <c r="F9" s="94"/>
      <c r="G9" s="94"/>
      <c r="H9" s="94"/>
      <c r="I9" s="94"/>
      <c r="J9" s="94"/>
      <c r="K9" s="94"/>
      <c r="L9" s="94"/>
      <c r="M9" s="87"/>
    </row>
    <row r="10" spans="1:15" ht="21.6" customHeight="1" x14ac:dyDescent="0.2">
      <c r="A10" s="71" t="s">
        <v>13</v>
      </c>
      <c r="B10" s="74" t="s">
        <v>14</v>
      </c>
      <c r="C10" s="22" t="s">
        <v>15</v>
      </c>
      <c r="D10" s="15" t="s">
        <v>16</v>
      </c>
      <c r="E10" s="41">
        <v>587.16999999999996</v>
      </c>
      <c r="F10" s="41">
        <f>E10</f>
        <v>587.16999999999996</v>
      </c>
      <c r="G10" s="41">
        <f t="shared" ref="G10:M10" si="0">F10</f>
        <v>587.16999999999996</v>
      </c>
      <c r="H10" s="41">
        <f t="shared" si="0"/>
        <v>587.16999999999996</v>
      </c>
      <c r="I10" s="41">
        <f t="shared" si="0"/>
        <v>587.16999999999996</v>
      </c>
      <c r="J10" s="41">
        <f t="shared" si="0"/>
        <v>587.16999999999996</v>
      </c>
      <c r="K10" s="41">
        <f t="shared" si="0"/>
        <v>587.16999999999996</v>
      </c>
      <c r="L10" s="41">
        <f t="shared" si="0"/>
        <v>587.16999999999996</v>
      </c>
      <c r="M10" s="41">
        <f t="shared" si="0"/>
        <v>587.16999999999996</v>
      </c>
    </row>
    <row r="11" spans="1:15" ht="21.6" customHeight="1" x14ac:dyDescent="0.2">
      <c r="A11" s="72"/>
      <c r="B11" s="75"/>
      <c r="C11" s="21" t="s">
        <v>17</v>
      </c>
      <c r="D11" s="14" t="s">
        <v>18</v>
      </c>
      <c r="E11" s="42">
        <f>E10*1.2</f>
        <v>704.60399999999993</v>
      </c>
      <c r="F11" s="42">
        <f t="shared" ref="F11:M11" si="1">F10*1.2</f>
        <v>704.60399999999993</v>
      </c>
      <c r="G11" s="42">
        <f t="shared" si="1"/>
        <v>704.60399999999993</v>
      </c>
      <c r="H11" s="42">
        <f t="shared" si="1"/>
        <v>704.60399999999993</v>
      </c>
      <c r="I11" s="42">
        <f t="shared" si="1"/>
        <v>704.60399999999993</v>
      </c>
      <c r="J11" s="42">
        <f t="shared" si="1"/>
        <v>704.60399999999993</v>
      </c>
      <c r="K11" s="42">
        <f t="shared" si="1"/>
        <v>704.60399999999993</v>
      </c>
      <c r="L11" s="42">
        <f t="shared" si="1"/>
        <v>704.60399999999993</v>
      </c>
      <c r="M11" s="50">
        <f t="shared" si="1"/>
        <v>704.60399999999993</v>
      </c>
    </row>
    <row r="12" spans="1:15" ht="21.6" customHeight="1" x14ac:dyDescent="0.2">
      <c r="A12" s="72"/>
      <c r="B12" s="75" t="s">
        <v>19</v>
      </c>
      <c r="C12" s="21" t="s">
        <v>15</v>
      </c>
      <c r="D12" s="14" t="s">
        <v>20</v>
      </c>
      <c r="E12" s="31" t="s">
        <v>69</v>
      </c>
      <c r="F12" s="31" t="s">
        <v>69</v>
      </c>
      <c r="G12" s="31" t="s">
        <v>69</v>
      </c>
      <c r="H12" s="31" t="s">
        <v>69</v>
      </c>
      <c r="I12" s="31" t="s">
        <v>69</v>
      </c>
      <c r="J12" s="31" t="s">
        <v>69</v>
      </c>
      <c r="K12" s="31" t="s">
        <v>69</v>
      </c>
      <c r="L12" s="31" t="s">
        <v>69</v>
      </c>
      <c r="M12" s="32" t="s">
        <v>69</v>
      </c>
    </row>
    <row r="13" spans="1:15" ht="21.6" customHeight="1" x14ac:dyDescent="0.2">
      <c r="A13" s="72"/>
      <c r="B13" s="75"/>
      <c r="C13" s="21" t="s">
        <v>17</v>
      </c>
      <c r="D13" s="14" t="s">
        <v>21</v>
      </c>
      <c r="E13" s="31" t="s">
        <v>69</v>
      </c>
      <c r="F13" s="31" t="s">
        <v>69</v>
      </c>
      <c r="G13" s="31" t="s">
        <v>69</v>
      </c>
      <c r="H13" s="31" t="s">
        <v>69</v>
      </c>
      <c r="I13" s="31" t="s">
        <v>69</v>
      </c>
      <c r="J13" s="31" t="s">
        <v>69</v>
      </c>
      <c r="K13" s="31" t="s">
        <v>69</v>
      </c>
      <c r="L13" s="31" t="s">
        <v>69</v>
      </c>
      <c r="M13" s="32" t="s">
        <v>69</v>
      </c>
    </row>
    <row r="14" spans="1:15" ht="29.45" customHeight="1" thickBot="1" x14ac:dyDescent="0.25">
      <c r="A14" s="72"/>
      <c r="B14" s="76" t="s">
        <v>22</v>
      </c>
      <c r="C14" s="77"/>
      <c r="D14" s="16" t="s">
        <v>23</v>
      </c>
      <c r="E14" s="53">
        <v>52</v>
      </c>
      <c r="F14" s="53">
        <v>52</v>
      </c>
      <c r="G14" s="53">
        <v>253</v>
      </c>
      <c r="H14" s="53">
        <v>165</v>
      </c>
      <c r="I14" s="53">
        <v>105</v>
      </c>
      <c r="J14" s="53">
        <v>1608</v>
      </c>
      <c r="K14" s="53">
        <v>23</v>
      </c>
      <c r="L14" s="53">
        <v>671</v>
      </c>
      <c r="M14" s="56">
        <v>194</v>
      </c>
      <c r="N14" s="10" t="b">
        <f>[1]TDSheet!$N$298=SUM(E14:M14)</f>
        <v>0</v>
      </c>
      <c r="O14" s="7"/>
    </row>
    <row r="15" spans="1:15" ht="29.45" customHeight="1" thickBot="1" x14ac:dyDescent="0.25">
      <c r="A15" s="72"/>
      <c r="B15" s="78" t="s">
        <v>24</v>
      </c>
      <c r="C15" s="23" t="s">
        <v>15</v>
      </c>
      <c r="D15" s="24" t="s">
        <v>25</v>
      </c>
      <c r="E15" s="33" t="s">
        <v>69</v>
      </c>
      <c r="F15" s="33" t="s">
        <v>69</v>
      </c>
      <c r="G15" s="33" t="s">
        <v>69</v>
      </c>
      <c r="H15" s="33" t="s">
        <v>69</v>
      </c>
      <c r="I15" s="33" t="s">
        <v>69</v>
      </c>
      <c r="J15" s="33" t="s">
        <v>69</v>
      </c>
      <c r="K15" s="33" t="s">
        <v>69</v>
      </c>
      <c r="L15" s="33" t="s">
        <v>69</v>
      </c>
      <c r="M15" s="34" t="s">
        <v>69</v>
      </c>
      <c r="O15" s="12"/>
    </row>
    <row r="16" spans="1:15" ht="29.45" customHeight="1" x14ac:dyDescent="0.2">
      <c r="A16" s="72"/>
      <c r="B16" s="79"/>
      <c r="C16" s="2" t="s">
        <v>17</v>
      </c>
      <c r="D16" s="3" t="s">
        <v>26</v>
      </c>
      <c r="E16" s="35" t="s">
        <v>69</v>
      </c>
      <c r="F16" s="35" t="s">
        <v>69</v>
      </c>
      <c r="G16" s="35" t="s">
        <v>69</v>
      </c>
      <c r="H16" s="35" t="s">
        <v>69</v>
      </c>
      <c r="I16" s="35" t="s">
        <v>69</v>
      </c>
      <c r="J16" s="35" t="s">
        <v>69</v>
      </c>
      <c r="K16" s="35" t="s">
        <v>69</v>
      </c>
      <c r="L16" s="35" t="s">
        <v>69</v>
      </c>
      <c r="M16" s="36" t="s">
        <v>69</v>
      </c>
      <c r="O16" s="12"/>
    </row>
    <row r="17" spans="1:15" ht="41.45" customHeight="1" thickBot="1" x14ac:dyDescent="0.25">
      <c r="A17" s="72"/>
      <c r="B17" s="80" t="s">
        <v>27</v>
      </c>
      <c r="C17" s="81"/>
      <c r="D17" s="25" t="s">
        <v>28</v>
      </c>
      <c r="E17" s="37" t="s">
        <v>69</v>
      </c>
      <c r="F17" s="37" t="s">
        <v>69</v>
      </c>
      <c r="G17" s="37" t="s">
        <v>69</v>
      </c>
      <c r="H17" s="37" t="s">
        <v>69</v>
      </c>
      <c r="I17" s="37" t="s">
        <v>69</v>
      </c>
      <c r="J17" s="37" t="s">
        <v>69</v>
      </c>
      <c r="K17" s="37" t="s">
        <v>69</v>
      </c>
      <c r="L17" s="37" t="s">
        <v>69</v>
      </c>
      <c r="M17" s="38" t="s">
        <v>69</v>
      </c>
      <c r="O17" s="12"/>
    </row>
    <row r="18" spans="1:15" ht="29.45" customHeight="1" thickBot="1" x14ac:dyDescent="0.25">
      <c r="A18" s="72"/>
      <c r="B18" s="82" t="s">
        <v>29</v>
      </c>
      <c r="C18" s="23" t="s">
        <v>15</v>
      </c>
      <c r="D18" s="24" t="s">
        <v>30</v>
      </c>
      <c r="E18" s="43">
        <f>(E10*E14)/1000</f>
        <v>30.532839999999997</v>
      </c>
      <c r="F18" s="43">
        <f t="shared" ref="F18:M18" si="2">(F10*F14)/1000</f>
        <v>30.532839999999997</v>
      </c>
      <c r="G18" s="43">
        <f t="shared" si="2"/>
        <v>148.55400999999998</v>
      </c>
      <c r="H18" s="43">
        <f t="shared" si="2"/>
        <v>96.883049999999983</v>
      </c>
      <c r="I18" s="43">
        <f t="shared" si="2"/>
        <v>61.652850000000001</v>
      </c>
      <c r="J18" s="43">
        <f t="shared" si="2"/>
        <v>944.16935999999998</v>
      </c>
      <c r="K18" s="43">
        <f t="shared" si="2"/>
        <v>13.504910000000001</v>
      </c>
      <c r="L18" s="43">
        <f t="shared" si="2"/>
        <v>393.99106999999992</v>
      </c>
      <c r="M18" s="51">
        <f t="shared" si="2"/>
        <v>113.91098</v>
      </c>
      <c r="N18" s="10">
        <f>[1]TDSheet!$M$298</f>
        <v>1745998.54</v>
      </c>
      <c r="O18" s="29"/>
    </row>
    <row r="19" spans="1:15" ht="29.45" customHeight="1" thickBot="1" x14ac:dyDescent="0.25">
      <c r="A19" s="72"/>
      <c r="B19" s="83"/>
      <c r="C19" s="27" t="s">
        <v>17</v>
      </c>
      <c r="D19" s="25" t="s">
        <v>31</v>
      </c>
      <c r="E19" s="44">
        <f>E18*1.2</f>
        <v>36.639407999999996</v>
      </c>
      <c r="F19" s="44">
        <f t="shared" ref="F19:M19" si="3">F18*1.2</f>
        <v>36.639407999999996</v>
      </c>
      <c r="G19" s="44">
        <f t="shared" si="3"/>
        <v>178.26481199999998</v>
      </c>
      <c r="H19" s="44">
        <f t="shared" si="3"/>
        <v>116.25965999999997</v>
      </c>
      <c r="I19" s="44">
        <f t="shared" si="3"/>
        <v>73.983419999999995</v>
      </c>
      <c r="J19" s="44">
        <f t="shared" si="3"/>
        <v>1133.003232</v>
      </c>
      <c r="K19" s="44">
        <f t="shared" si="3"/>
        <v>16.205891999999999</v>
      </c>
      <c r="L19" s="44">
        <f t="shared" si="3"/>
        <v>472.7892839999999</v>
      </c>
      <c r="M19" s="45">
        <f t="shared" si="3"/>
        <v>136.69317599999999</v>
      </c>
      <c r="N19" s="26">
        <f>N18*1.18</f>
        <v>2060278.2771999999</v>
      </c>
      <c r="O19" s="12">
        <f>E19+F19+G19+H19+I19+J19+K19+L19+M19</f>
        <v>2200.4782919999998</v>
      </c>
    </row>
    <row r="20" spans="1:15" ht="43.9" customHeight="1" thickBot="1" x14ac:dyDescent="0.25">
      <c r="A20" s="73"/>
      <c r="B20" s="84" t="s">
        <v>32</v>
      </c>
      <c r="C20" s="85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52">
        <v>7900</v>
      </c>
      <c r="N20" s="49"/>
    </row>
    <row r="21" spans="1:15" ht="29.45" customHeight="1" thickBot="1" x14ac:dyDescent="0.25">
      <c r="A21" s="67" t="s">
        <v>34</v>
      </c>
      <c r="B21" s="68"/>
      <c r="C21" s="68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69" t="s">
        <v>78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5" ht="44.4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zoomScale="80" zoomScaleNormal="100" zoomScaleSheetLayoutView="80" workbookViewId="0">
      <selection activeCell="E15" sqref="E15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88" t="s">
        <v>77</v>
      </c>
      <c r="B3" s="88"/>
      <c r="C3" s="88"/>
      <c r="D3" s="88"/>
      <c r="E3" s="54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96" t="s">
        <v>74</v>
      </c>
      <c r="B8" s="93"/>
      <c r="C8" s="93"/>
      <c r="D8" s="86"/>
      <c r="E8" s="107" t="s">
        <v>79</v>
      </c>
    </row>
    <row r="9" spans="1:7" ht="19.899999999999999" customHeight="1" thickBot="1" x14ac:dyDescent="0.25">
      <c r="A9" s="97"/>
      <c r="B9" s="98"/>
      <c r="C9" s="98"/>
      <c r="D9" s="99"/>
      <c r="E9" s="108"/>
    </row>
    <row r="10" spans="1:7" ht="30" customHeight="1" x14ac:dyDescent="0.2">
      <c r="A10" s="102" t="s">
        <v>37</v>
      </c>
      <c r="B10" s="105" t="s">
        <v>38</v>
      </c>
      <c r="C10" s="61" t="s">
        <v>15</v>
      </c>
      <c r="D10" s="63" t="s">
        <v>16</v>
      </c>
      <c r="E10" s="60">
        <v>16920.330000000002</v>
      </c>
    </row>
    <row r="11" spans="1:7" ht="30" customHeight="1" x14ac:dyDescent="0.2">
      <c r="A11" s="103"/>
      <c r="B11" s="100"/>
      <c r="C11" s="13" t="s">
        <v>17</v>
      </c>
      <c r="D11" s="64" t="s">
        <v>18</v>
      </c>
      <c r="E11" s="58">
        <f t="shared" ref="E11" si="0">E10*1.2</f>
        <v>20304.396000000001</v>
      </c>
    </row>
    <row r="12" spans="1:7" ht="30" customHeight="1" x14ac:dyDescent="0.2">
      <c r="A12" s="103"/>
      <c r="B12" s="100" t="s">
        <v>71</v>
      </c>
      <c r="C12" s="13" t="s">
        <v>15</v>
      </c>
      <c r="D12" s="64" t="s">
        <v>20</v>
      </c>
      <c r="E12" s="58">
        <f t="shared" ref="E12" si="1">E10+E17</f>
        <v>17759.793079327999</v>
      </c>
    </row>
    <row r="13" spans="1:7" ht="30" customHeight="1" x14ac:dyDescent="0.2">
      <c r="A13" s="103"/>
      <c r="B13" s="100"/>
      <c r="C13" s="13" t="s">
        <v>17</v>
      </c>
      <c r="D13" s="64" t="s">
        <v>21</v>
      </c>
      <c r="E13" s="58">
        <f t="shared" ref="E13" si="2">E12*1.2</f>
        <v>21311.751695193598</v>
      </c>
      <c r="G13" s="11"/>
    </row>
    <row r="14" spans="1:7" ht="28.9" customHeight="1" x14ac:dyDescent="0.2">
      <c r="A14" s="103"/>
      <c r="B14" s="100" t="s">
        <v>39</v>
      </c>
      <c r="C14" s="100"/>
      <c r="D14" s="64" t="s">
        <v>40</v>
      </c>
      <c r="E14" s="58">
        <v>48</v>
      </c>
      <c r="G14" s="30"/>
    </row>
    <row r="15" spans="1:7" ht="25.9" customHeight="1" x14ac:dyDescent="0.2">
      <c r="A15" s="103"/>
      <c r="B15" s="109" t="s">
        <v>41</v>
      </c>
      <c r="C15" s="13" t="s">
        <v>15</v>
      </c>
      <c r="D15" s="64" t="s">
        <v>42</v>
      </c>
      <c r="E15" s="58">
        <f>('[2]Нефть списание'!$AV$24+'[2]Нефть списание'!$AR$24+'[2]Нефть списание'!$AZ$24)/1000</f>
        <v>672.2294021129901</v>
      </c>
      <c r="G15" s="47"/>
    </row>
    <row r="16" spans="1:7" ht="25.9" customHeight="1" x14ac:dyDescent="0.2">
      <c r="A16" s="103"/>
      <c r="B16" s="109"/>
      <c r="C16" s="13" t="s">
        <v>17</v>
      </c>
      <c r="D16" s="64" t="s">
        <v>43</v>
      </c>
      <c r="E16" s="58">
        <f>E15*1.2</f>
        <v>806.67528253558805</v>
      </c>
      <c r="G16" s="10"/>
    </row>
    <row r="17" spans="1:7" ht="25.9" customHeight="1" x14ac:dyDescent="0.2">
      <c r="A17" s="103"/>
      <c r="B17" s="101" t="s">
        <v>44</v>
      </c>
      <c r="C17" s="48" t="s">
        <v>15</v>
      </c>
      <c r="D17" s="65" t="s">
        <v>45</v>
      </c>
      <c r="E17" s="58">
        <f>E19/E21*1000</f>
        <v>839.46307932799925</v>
      </c>
    </row>
    <row r="18" spans="1:7" ht="25.9" customHeight="1" x14ac:dyDescent="0.2">
      <c r="A18" s="103"/>
      <c r="B18" s="101"/>
      <c r="C18" s="48" t="s">
        <v>17</v>
      </c>
      <c r="D18" s="65" t="s">
        <v>46</v>
      </c>
      <c r="E18" s="58">
        <f t="shared" ref="E18:E20" si="3">E17*1.2</f>
        <v>1007.3556951935991</v>
      </c>
      <c r="G18" s="30"/>
    </row>
    <row r="19" spans="1:7" ht="25.9" customHeight="1" x14ac:dyDescent="0.2">
      <c r="A19" s="103"/>
      <c r="B19" s="101" t="s">
        <v>47</v>
      </c>
      <c r="C19" s="48" t="s">
        <v>15</v>
      </c>
      <c r="D19" s="65" t="s">
        <v>48</v>
      </c>
      <c r="E19" s="58">
        <f>('[2]Нефть списание'!$AR$22+'[2]Нефть списание'!$AV$22+'[2]Нефть списание'!$AZ$22)/1000</f>
        <v>62.010298206879973</v>
      </c>
    </row>
    <row r="20" spans="1:7" ht="25.9" customHeight="1" x14ac:dyDescent="0.2">
      <c r="A20" s="103"/>
      <c r="B20" s="101"/>
      <c r="C20" s="48" t="s">
        <v>17</v>
      </c>
      <c r="D20" s="65" t="s">
        <v>49</v>
      </c>
      <c r="E20" s="58">
        <f t="shared" si="3"/>
        <v>74.412357848255965</v>
      </c>
    </row>
    <row r="21" spans="1:7" ht="29.45" customHeight="1" x14ac:dyDescent="0.2">
      <c r="A21" s="103"/>
      <c r="B21" s="100" t="s">
        <v>72</v>
      </c>
      <c r="C21" s="100"/>
      <c r="D21" s="64" t="s">
        <v>50</v>
      </c>
      <c r="E21" s="58">
        <v>73.869</v>
      </c>
    </row>
    <row r="22" spans="1:7" ht="25.9" customHeight="1" x14ac:dyDescent="0.2">
      <c r="A22" s="103"/>
      <c r="B22" s="101" t="s">
        <v>51</v>
      </c>
      <c r="C22" s="13" t="s">
        <v>15</v>
      </c>
      <c r="D22" s="64" t="s">
        <v>52</v>
      </c>
      <c r="E22" s="57"/>
    </row>
    <row r="23" spans="1:7" ht="25.9" customHeight="1" x14ac:dyDescent="0.2">
      <c r="A23" s="103"/>
      <c r="B23" s="101"/>
      <c r="C23" s="13" t="s">
        <v>17</v>
      </c>
      <c r="D23" s="64" t="s">
        <v>53</v>
      </c>
      <c r="E23" s="57"/>
    </row>
    <row r="24" spans="1:7" ht="25.9" customHeight="1" x14ac:dyDescent="0.2">
      <c r="A24" s="103"/>
      <c r="B24" s="101" t="s">
        <v>54</v>
      </c>
      <c r="C24" s="13" t="s">
        <v>15</v>
      </c>
      <c r="D24" s="64" t="s">
        <v>55</v>
      </c>
      <c r="E24" s="57"/>
    </row>
    <row r="25" spans="1:7" ht="25.9" customHeight="1" x14ac:dyDescent="0.2">
      <c r="A25" s="103"/>
      <c r="B25" s="101"/>
      <c r="C25" s="13" t="s">
        <v>17</v>
      </c>
      <c r="D25" s="64" t="s">
        <v>56</v>
      </c>
      <c r="E25" s="57"/>
    </row>
    <row r="26" spans="1:7" ht="30.6" customHeight="1" x14ac:dyDescent="0.2">
      <c r="A26" s="103"/>
      <c r="B26" s="100" t="s">
        <v>57</v>
      </c>
      <c r="C26" s="100"/>
      <c r="D26" s="64" t="s">
        <v>58</v>
      </c>
      <c r="E26" s="57"/>
    </row>
    <row r="27" spans="1:7" ht="25.9" customHeight="1" x14ac:dyDescent="0.2">
      <c r="A27" s="103"/>
      <c r="B27" s="101" t="s">
        <v>59</v>
      </c>
      <c r="C27" s="13" t="s">
        <v>15</v>
      </c>
      <c r="D27" s="64" t="s">
        <v>60</v>
      </c>
      <c r="E27" s="57"/>
    </row>
    <row r="28" spans="1:7" ht="30" customHeight="1" x14ac:dyDescent="0.2">
      <c r="A28" s="103"/>
      <c r="B28" s="101"/>
      <c r="C28" s="13" t="s">
        <v>17</v>
      </c>
      <c r="D28" s="64" t="s">
        <v>61</v>
      </c>
      <c r="E28" s="57"/>
    </row>
    <row r="29" spans="1:7" ht="25.9" customHeight="1" x14ac:dyDescent="0.2">
      <c r="A29" s="103"/>
      <c r="B29" s="101" t="s">
        <v>62</v>
      </c>
      <c r="C29" s="13" t="s">
        <v>15</v>
      </c>
      <c r="D29" s="64" t="s">
        <v>63</v>
      </c>
      <c r="E29" s="57"/>
    </row>
    <row r="30" spans="1:7" ht="25.9" customHeight="1" x14ac:dyDescent="0.2">
      <c r="A30" s="103"/>
      <c r="B30" s="101"/>
      <c r="C30" s="13" t="s">
        <v>17</v>
      </c>
      <c r="D30" s="64" t="s">
        <v>64</v>
      </c>
      <c r="E30" s="57"/>
    </row>
    <row r="31" spans="1:7" ht="30.6" customHeight="1" x14ac:dyDescent="0.2">
      <c r="A31" s="103"/>
      <c r="B31" s="100" t="s">
        <v>65</v>
      </c>
      <c r="C31" s="100"/>
      <c r="D31" s="64" t="s">
        <v>66</v>
      </c>
      <c r="E31" s="57"/>
    </row>
    <row r="32" spans="1:7" ht="25.9" customHeight="1" x14ac:dyDescent="0.2">
      <c r="A32" s="103"/>
      <c r="B32" s="100" t="s">
        <v>67</v>
      </c>
      <c r="C32" s="100"/>
      <c r="D32" s="64" t="s">
        <v>33</v>
      </c>
      <c r="E32" s="62">
        <v>9500</v>
      </c>
    </row>
    <row r="33" spans="1:5" ht="25.9" customHeight="1" thickBot="1" x14ac:dyDescent="0.25">
      <c r="A33" s="104"/>
      <c r="B33" s="106" t="s">
        <v>68</v>
      </c>
      <c r="C33" s="106"/>
      <c r="D33" s="66"/>
      <c r="E33" s="59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95" t="s">
        <v>78</v>
      </c>
      <c r="B35" s="95"/>
      <c r="C35" s="95"/>
      <c r="D35" s="95"/>
      <c r="E35" s="95"/>
    </row>
    <row r="36" spans="1:5" ht="39.6" customHeight="1" x14ac:dyDescent="0.2">
      <c r="A36" s="95"/>
      <c r="B36" s="95"/>
      <c r="C36" s="95"/>
      <c r="D36" s="95"/>
      <c r="E36" s="95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70"/>
      <c r="B43" s="70"/>
      <c r="C43" s="70"/>
      <c r="D43" s="70"/>
      <c r="E43" s="55"/>
    </row>
  </sheetData>
  <sheetProtection selectLockedCells="1" selectUnlockedCells="1"/>
  <mergeCells count="21">
    <mergeCell ref="B33:C33"/>
    <mergeCell ref="E8:E9"/>
    <mergeCell ref="B14:C14"/>
    <mergeCell ref="B15:B16"/>
    <mergeCell ref="B17:B18"/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2021-01-15T04:54:14Z</dcterms:modified>
</cp:coreProperties>
</file>