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emf" ContentType="image/x-emf"/>
  <Default Extension="xls" ContentType="application/vnd.ms-exce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Default Extension="docx" ContentType="application/vnd.openxmlformats-officedocument.wordprocessingml.document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Default Extension="doc" ContentType="application/msword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120" yWindow="135" windowWidth="15480" windowHeight="11520" firstSheet="3" activeTab="5"/>
  </bookViews>
  <sheets>
    <sheet name="Т1_Оглавление форм" sheetId="19" r:id="rId1"/>
    <sheet name="Ф.1.(п.15.а. п.18)" sheetId="20" r:id="rId2"/>
    <sheet name="Т1.1." sheetId="16" r:id="rId3"/>
    <sheet name="Т1.2" sheetId="15" r:id="rId4"/>
    <sheet name="Т1.3." sheetId="12" r:id="rId5"/>
    <sheet name="Т2" sheetId="4" r:id="rId6"/>
    <sheet name="Т2.1" sheetId="18" r:id="rId7"/>
    <sheet name="Т2.2" sheetId="21" r:id="rId8"/>
    <sheet name="Т3" sheetId="23" r:id="rId9"/>
    <sheet name="Т4 " sheetId="6" r:id="rId10"/>
    <sheet name="Т5" sheetId="7" r:id="rId11"/>
    <sheet name="Т6" sheetId="8" r:id="rId12"/>
    <sheet name="Т7" sheetId="9" r:id="rId13"/>
    <sheet name="Т8" sheetId="29" r:id="rId14"/>
    <sheet name="Т9" sheetId="30" r:id="rId15"/>
    <sheet name="Приложение 1 (теплоснабжение)" sheetId="31" r:id="rId16"/>
    <sheet name="Приложение 2 (теплоснабжение)" sheetId="32" r:id="rId17"/>
    <sheet name="Лист1" sheetId="2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formu2" localSheetId="15">'Приложение 1 (теплоснабжение)'!$B$60</definedName>
    <definedName name="formu3" localSheetId="15">'Приложение 1 (теплоснабжение)'!$B$73</definedName>
    <definedName name="TABLE" localSheetId="14">Т9!$A$5:$C$12</definedName>
    <definedName name="_xlnm.Print_Area" localSheetId="15">'Приложение 1 (теплоснабжение)'!$A$1:$W$47</definedName>
    <definedName name="_xlnm.Print_Area" localSheetId="16">'Приложение 2 (теплоснабжение)'!$A$1:$G$48</definedName>
    <definedName name="_xlnm.Print_Area" localSheetId="3">Т1.2!$A$2:$D$30</definedName>
    <definedName name="_xlnm.Print_Area" localSheetId="5">Т2!$A$2:$B$58</definedName>
    <definedName name="_xlnm.Print_Area" localSheetId="9">'Т4 '!$A$1:$N$67</definedName>
  </definedNames>
  <calcPr calcId="125725"/>
</workbook>
</file>

<file path=xl/calcChain.xml><?xml version="1.0" encoding="utf-8"?>
<calcChain xmlns="http://schemas.openxmlformats.org/spreadsheetml/2006/main">
  <c r="B10" i="18"/>
  <c r="Q31" i="31"/>
  <c r="Q30"/>
  <c r="W28"/>
  <c r="Q28"/>
  <c r="C28"/>
  <c r="S27"/>
  <c r="W27"/>
  <c r="W25"/>
  <c r="Q25"/>
  <c r="C25"/>
  <c r="S19"/>
  <c r="W19"/>
  <c r="W18"/>
  <c r="Q18"/>
  <c r="W17"/>
  <c r="Q17"/>
  <c r="W16"/>
  <c r="W15"/>
  <c r="Q15"/>
  <c r="K15"/>
  <c r="W14"/>
  <c r="Q14"/>
  <c r="K14"/>
  <c r="B10" i="30"/>
  <c r="B9"/>
  <c r="B17" i="20"/>
  <c r="B16"/>
  <c r="B15"/>
  <c r="B14"/>
  <c r="B13"/>
  <c r="B12"/>
  <c r="D11" i="21"/>
  <c r="C11"/>
  <c r="D12"/>
  <c r="C43" i="18"/>
  <c r="D43"/>
  <c r="B46"/>
  <c r="C44"/>
  <c r="C46"/>
  <c r="B44"/>
  <c r="B42"/>
  <c r="B19"/>
  <c r="B17"/>
  <c r="B39" i="4"/>
  <c r="B53"/>
  <c r="B40"/>
  <c r="B51"/>
  <c r="B50"/>
  <c r="B49"/>
  <c r="B48"/>
  <c r="B45"/>
  <c r="B46"/>
  <c r="B47"/>
  <c r="B44"/>
  <c r="B37"/>
  <c r="B38"/>
  <c r="B35"/>
  <c r="B34"/>
  <c r="B33"/>
  <c r="B30"/>
  <c r="B29"/>
  <c r="B42"/>
  <c r="B43"/>
  <c r="B41"/>
  <c r="B13"/>
  <c r="J28" i="16"/>
  <c r="D28"/>
  <c r="B3" i="29"/>
  <c r="B86" i="18"/>
  <c r="B83"/>
  <c r="B85"/>
  <c r="B43"/>
  <c r="B11" i="20"/>
  <c r="B12" i="4"/>
  <c r="B9" i="7"/>
  <c r="B7" i="8"/>
  <c r="B7" i="18"/>
  <c r="B18"/>
  <c r="B26" i="4"/>
  <c r="B27"/>
  <c r="B14"/>
  <c r="B31"/>
  <c r="B32"/>
  <c r="B25"/>
  <c r="B28"/>
  <c r="B22"/>
  <c r="B15"/>
  <c r="B17"/>
  <c r="B20"/>
  <c r="B21"/>
  <c r="B23"/>
  <c r="B16"/>
  <c r="B24"/>
  <c r="B18"/>
  <c r="B19"/>
  <c r="B52"/>
</calcChain>
</file>

<file path=xl/sharedStrings.xml><?xml version="1.0" encoding="utf-8"?>
<sst xmlns="http://schemas.openxmlformats.org/spreadsheetml/2006/main" count="1066" uniqueCount="522">
  <si>
    <t>Наименование организации</t>
  </si>
  <si>
    <t>Источник опубликования</t>
  </si>
  <si>
    <t>Наименование показателя</t>
  </si>
  <si>
    <t>Показатель</t>
  </si>
  <si>
    <t>размер расходования чистой прибыли на финансирование мероприятий, предусмотренных инвестиционной программой регулируемой организации по развитию системы теплоснабжения (тыс. рублей)</t>
  </si>
  <si>
    <t>по приборам учета (тыс. Гкал)</t>
  </si>
  <si>
    <t>за счет ввода (вывода) их из эксплуатации (тыс. рублей)</t>
  </si>
  <si>
    <t xml:space="preserve">Наименование </t>
  </si>
  <si>
    <t>Количество поданных и зарегистрированных заявок на подключение к системе теплоснабжения</t>
  </si>
  <si>
    <t>Количество исполненных заявок на подключение к системе теплоснабжения</t>
  </si>
  <si>
    <t>Количество заявок на подключение к системе теплоснабжения, по которым принято решение об отказе в подключении</t>
  </si>
  <si>
    <t>Наименование регулирующего органа, принявшего решение</t>
  </si>
  <si>
    <t>Тариф на подключение создаваемых (реконструируемых) объектов недвижимости к системе теплоснабжения, руб/Гкал/час</t>
  </si>
  <si>
    <t>Тариф на подключение организаций к системе теплоснабжения, руб/Гкал/час</t>
  </si>
  <si>
    <t>ИНН</t>
  </si>
  <si>
    <t>КПП</t>
  </si>
  <si>
    <t>e-mail</t>
  </si>
  <si>
    <t>Сайт</t>
  </si>
  <si>
    <t>Адрес</t>
  </si>
  <si>
    <t>Телефон</t>
  </si>
  <si>
    <t>за мощность</t>
  </si>
  <si>
    <t>расходы на покупаемую тепловую энергию (мощность)</t>
  </si>
  <si>
    <t>способ приобретения</t>
  </si>
  <si>
    <t>расходы на электрическую энергию (мощность), потребляемую оборудованием, используемым в технологическом процессе</t>
  </si>
  <si>
    <t>Наименование</t>
  </si>
  <si>
    <t>расходы на приобретение холодной воды, используемой в технологическом процессе</t>
  </si>
  <si>
    <t>расходы на химреагенты, используемы в технологическом процессе</t>
  </si>
  <si>
    <t xml:space="preserve">расходы на оплату труда и отчисления на социальные нужды основного производственного персонала </t>
  </si>
  <si>
    <t>расходы на амортизацию основных производственных средств и аренду имущества, используемого в технологическом процессе</t>
  </si>
  <si>
    <t>общепроизводственные (цеховые) расходы, в том числе:</t>
  </si>
  <si>
    <t xml:space="preserve">расходы на оплату труда и отчисления на социальные нужды </t>
  </si>
  <si>
    <t>общехозяйственные (управленческие расходы), в том числе:</t>
  </si>
  <si>
    <t>расходы на оплату труда и отчисления на социальные нужды</t>
  </si>
  <si>
    <t>расходы на ремонт (капитальный и текущий) основных производственных средств</t>
  </si>
  <si>
    <t>Наименование инвестиционной программы</t>
  </si>
  <si>
    <t>Источник финансирования</t>
  </si>
  <si>
    <t>Всего</t>
  </si>
  <si>
    <t>Потребность в финансовых средствах на __________год, тыс. руб.</t>
  </si>
  <si>
    <t>Наименование мероприятия</t>
  </si>
  <si>
    <t xml:space="preserve">1 кв </t>
  </si>
  <si>
    <t>2 кв</t>
  </si>
  <si>
    <t>3 кв</t>
  </si>
  <si>
    <t>4 кв</t>
  </si>
  <si>
    <t>Профинансировано</t>
  </si>
  <si>
    <t>Освоено фактически</t>
  </si>
  <si>
    <t>В течение ________________года</t>
  </si>
  <si>
    <t>Перебои в снабжении потребителей (часов на потребителя)</t>
  </si>
  <si>
    <t>Продолжительность (бесперебойность) поставки товаров и услуг (час./день)</t>
  </si>
  <si>
    <t>Уровень потерь (%)</t>
  </si>
  <si>
    <t>Коэффициент потерь (Гкал/км)</t>
  </si>
  <si>
    <t xml:space="preserve">             -оборудование производства (котлы)</t>
  </si>
  <si>
    <t xml:space="preserve">             -оборудование передачи тепловой энергии (сети)</t>
  </si>
  <si>
    <t>Износ систем коммунальной инфраструктуры (%), в том числе:</t>
  </si>
  <si>
    <t>Удельный вес сетей, нуждающихся в замене (%)</t>
  </si>
  <si>
    <t>Обеспеченность потребления товаров и услуг приборами учета (%)</t>
  </si>
  <si>
    <t>7.1. Форма заявки на подключение к системе теплоснабжения</t>
  </si>
  <si>
    <t>7.2. Перечень и формы, представляемых одновременно с заявкой на подключение к системе теплоснабжения</t>
  </si>
  <si>
    <t>Местонаходжение (адрес)</t>
  </si>
  <si>
    <t>Период действия принятого тарифа</t>
  </si>
  <si>
    <t>Тариф на услуги по передаче (транспортировке) тепловой энергии, руб/Гкал/час в мес</t>
  </si>
  <si>
    <t xml:space="preserve">ИНН </t>
  </si>
  <si>
    <t>Местонахождение (адрес)</t>
  </si>
  <si>
    <t>Период действия установленного тарифа</t>
  </si>
  <si>
    <t>Период действия установленной надбавки</t>
  </si>
  <si>
    <t>Надбавка к тарифу на передачу тепловой энергии, руб/Гкал/час в мес</t>
  </si>
  <si>
    <t>Отчетный период</t>
  </si>
  <si>
    <t>средневзвешенная стоимость 1кВт•ч</t>
  </si>
  <si>
    <t>Год</t>
  </si>
  <si>
    <t>по нормативам потребления  (тыс. Гкал)</t>
  </si>
  <si>
    <t>Наименование службы, ответственной за прием и обработку заявок на подключение к системе теплоснабжения</t>
  </si>
  <si>
    <t xml:space="preserve">7.3. Описание (со ссылкой на нормативные правовые акты) порядка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 </t>
  </si>
  <si>
    <t>Всего, в том числе</t>
  </si>
  <si>
    <t>1.</t>
  </si>
  <si>
    <t xml:space="preserve">2. </t>
  </si>
  <si>
    <t>и т.д.</t>
  </si>
  <si>
    <t>2.</t>
  </si>
  <si>
    <t>Утверждено на _________год</t>
  </si>
  <si>
    <t>тыс. руб</t>
  </si>
  <si>
    <t>Значения показателей на текущий отчетный период</t>
  </si>
  <si>
    <t>1 - раскрывается не позднее 30 дней со дня принятия соответствующего решения об установлении тарифа/надбавки на очередной период регулирования</t>
  </si>
  <si>
    <t>а) Вид деятельности организации (производство, передача и сбыт тепловой энергии)</t>
  </si>
  <si>
    <t>б) Выручка (тыс. рублей)</t>
  </si>
  <si>
    <t>в) Себестоимость производимых товаров (оказываемых услуг) по регулируемому виду деятельности (тыс. рублей):</t>
  </si>
  <si>
    <t>г) Валовая прибыль  от продажи товаров и услуг  (тыс. рублей)</t>
  </si>
  <si>
    <t>д) Чистая прибыль   (тыс. рублей), в том числе:</t>
  </si>
  <si>
    <t>е) Изменение стоимости основных фондов (тыс. рублей), в том числе:</t>
  </si>
  <si>
    <t>з) Установленная тепловая мощность (Гкал/ч)</t>
  </si>
  <si>
    <t>и) Присоединенная нагрузка (Гкал/ч)</t>
  </si>
  <si>
    <t>к) Объем вырабатываемой тепловой энергии (тыс. Гкал)</t>
  </si>
  <si>
    <t xml:space="preserve">м) Объем тепловой энергии, отпускаемой потребителям (тыс. Гкал), в том числе: </t>
  </si>
  <si>
    <t>о) Протяженность магистральных сетей и тепловых вводов (в однотрубном исчислении) (км)</t>
  </si>
  <si>
    <t>п) Протяженность разводящих сетей (в однотрубном исчислении) (км)</t>
  </si>
  <si>
    <t>р) Количество теплоэлектростанций (штук)</t>
  </si>
  <si>
    <t>с) Количество тепловых станций и котельных (штук)</t>
  </si>
  <si>
    <t>т) Количество тепловых пунктов (штук)</t>
  </si>
  <si>
    <t>у) Среднесписочная численность основного производственного персонала (человек)</t>
  </si>
  <si>
    <t>ф) Удельный расход  условного топлива на единицу тепловой энергии, отпускаемой в тепловую сеть (кг у. т./Гкал);</t>
  </si>
  <si>
    <t>ц) Удельный расход холодной воды на единицу тепловой энергии, отпускаемой в тепловую сеть (куб. м/Гкал).</t>
  </si>
  <si>
    <t>а) Наименование инвестиционной программы</t>
  </si>
  <si>
    <t>б) Цель инвестиционной программы</t>
  </si>
  <si>
    <t>в) Сроки начала и окончания реализации инвестиционной программы</t>
  </si>
  <si>
    <t>г) Потребности в финансовых средствах, необходимых для реализации инвестиционной программы</t>
  </si>
  <si>
    <t>е) Использование инвестиционных средств за _______________год</t>
  </si>
  <si>
    <t>1 -  все показатели отражаются в части регулируемой деятельности (производство, передача и сбыт тепловой энергии)</t>
  </si>
  <si>
    <t>4 - раскрывается регулируемыми организациями, выручка от регулируемой деятельности которых превышает 80% совокупной выручки за отчетный год</t>
  </si>
  <si>
    <t>2 - раскрывается регулируемой организацией не позднее 30 дней со дня сдачи годового бухгалтерского баланса в налоговые органы и должна соответствовать годовой бухгалтерской отчетности за отчетный год</t>
  </si>
  <si>
    <t>3 - заполняется организацией в соответствии с инвестиционной программой</t>
  </si>
  <si>
    <t>1 - раскрывается регулируемой организацией ежеквартально</t>
  </si>
  <si>
    <t>2 - При использовании регулируемой организацией нескольких систем централизованного теплоснабжения информация о резерве мощности таких систем публикуется в отношении каждой системы централизованного теплоснабжения.</t>
  </si>
  <si>
    <t>1 - раскрывается не позднее 30 дней со дня принятия соответствующего решения об установлении тарифа (надбавки) на очередной период регулирования</t>
  </si>
  <si>
    <t>1 -  раскрывается не позднее 30 дней со дня принятия соответствующего решения об установлении тарифа (надбавки) на очередной период регулирования</t>
  </si>
  <si>
    <t>2 - раскрывается регулируемой организацией не позднее 30 дней со дня сдачи годового бухгалтерского баланса в налогивые органы и должна соответствовать годовой бухгалтерской отчетности за отчетный год</t>
  </si>
  <si>
    <t>Уголь</t>
  </si>
  <si>
    <t>Цена топлива (руб./т.), в том числе</t>
  </si>
  <si>
    <t>Объем топлива (т.)</t>
  </si>
  <si>
    <t>Газ природный, в том числе</t>
  </si>
  <si>
    <t>Средняя цена топлива (руб./тыс.м3) с учетом нерегулируемой цены</t>
  </si>
  <si>
    <t>Объем топлива (тыс.м3)</t>
  </si>
  <si>
    <t>Газ по регулируемой цене</t>
  </si>
  <si>
    <t>Цена топлива (руб./тыс.м3), в том числе</t>
  </si>
  <si>
    <t>Газ по нерегулируемой цене</t>
  </si>
  <si>
    <t>Газ сжиженный</t>
  </si>
  <si>
    <t>Объем топлива  (тыс.м3)</t>
  </si>
  <si>
    <t>Мазут</t>
  </si>
  <si>
    <t>Нефть</t>
  </si>
  <si>
    <t>Дизельное топливо</t>
  </si>
  <si>
    <t>Дрова</t>
  </si>
  <si>
    <t>Пилеты</t>
  </si>
  <si>
    <t>Опилки</t>
  </si>
  <si>
    <t>Торф</t>
  </si>
  <si>
    <t>Сланцы</t>
  </si>
  <si>
    <t>Печное бытовое топливо</t>
  </si>
  <si>
    <t>Электроэнергия, в том числе по уровням напряжения</t>
  </si>
  <si>
    <t>объем энергии (тыс.кВт.ч)</t>
  </si>
  <si>
    <t>Цена топлива (руб./т.)</t>
  </si>
  <si>
    <t>Расходы на уголь, тыс. руб.</t>
  </si>
  <si>
    <t>Расходы на природный газ по регулируемой цене, тыс. руб.</t>
  </si>
  <si>
    <t>Расходы на природный газ,  тыс. руб.</t>
  </si>
  <si>
    <t>Цена топлива (руб./тыс.м3)</t>
  </si>
  <si>
    <t>Расходы на природный газ по нерегулируемой цене, тыс. руб.</t>
  </si>
  <si>
    <t>Расходы на сжиженный газ , тыс. руб.</t>
  </si>
  <si>
    <t>Расходы на мазут, тыс. руб.</t>
  </si>
  <si>
    <t>Объем топлива  (т)</t>
  </si>
  <si>
    <t>Расходы на нефть, тыс. руб.</t>
  </si>
  <si>
    <t>Расходы на электроэнергию, тыс. руб.</t>
  </si>
  <si>
    <t>Расходы на дизельное топливо, тыс. руб.</t>
  </si>
  <si>
    <t>Расходы на дрова, тыс. руб.</t>
  </si>
  <si>
    <t>Расходы на пилеты, тыс. руб.</t>
  </si>
  <si>
    <t>Расходы на опилки, тыс. руб.</t>
  </si>
  <si>
    <t>Расходы на торф, тыс. руб.</t>
  </si>
  <si>
    <t>Расходы на сланцы, тыс. руб.</t>
  </si>
  <si>
    <t>Расходы на печное бытовое топливо, тыс. руб.</t>
  </si>
  <si>
    <t>Прочие виды топлива*</t>
  </si>
  <si>
    <t>* заполняется организациями самостоятельно с указанием вида топлива</t>
  </si>
  <si>
    <t>Расходы на топливо, тыс. руб.</t>
  </si>
  <si>
    <t>расходы на топливо всего(см.табл.2.1)</t>
  </si>
  <si>
    <t>3 - одновременно с информацией о расходах на ремонт (капитальный и текущий) основных производственных средств и расходов на услуги производственного харектера, выполняемые по договорам с организациями на проведение регламентных работ в рамках технологического процесса, на сайте в сети Интернет публикуется информация об объемах товаров и услуг, их стоимости и способах приобретения у тех организаций, сумма оплаты услуг которых превышает 20% суммы расходов по каждой из указанных статей расходов. При этом указывается информация о поставке товаров и услуг, стоимость которых превышает 20% суммы поставки товаров и услуг каждой из этих организаций</t>
  </si>
  <si>
    <t>Расходы на топливо всего, в том числе:</t>
  </si>
  <si>
    <t>1 - в официальных печатных изданиях сведения, указанные в пунктах г-е, публикуются в отношении мероприятий инвестиционной программы, доля расходов на реализацию каждого из которых превышает 5% суммы финансирования инвестиционной программы за отчетный год</t>
  </si>
  <si>
    <t>Значения показателей на предыдущий отчетный период</t>
  </si>
  <si>
    <t>Расход электороэнергии на выработку 1 Гкал, кВт*ч/гкал</t>
  </si>
  <si>
    <t>Расход электороэнергии на передачу 1 Гкал, кВт*ч/гкал</t>
  </si>
  <si>
    <t>Количество аварий на 1 км тепловых сетей, ед.</t>
  </si>
  <si>
    <t>Доля потребителей в жилых домах, обеспеченных доступом к коммунальной инфраструктуре (%)</t>
  </si>
  <si>
    <t>Количество аварий (с учетом котельных), ед.</t>
  </si>
  <si>
    <t>Ожидаемые значения после реализации мероприятия</t>
  </si>
  <si>
    <t>Срок окупаемости, лет</t>
  </si>
  <si>
    <t>Другие показатели, предусмотренные инвестиционной программой</t>
  </si>
  <si>
    <t>Производительность труда на 1 человека, тыс. руб./чел.</t>
  </si>
  <si>
    <t>Средний тариф на энергию (руб/кВт.ч)</t>
  </si>
  <si>
    <t>Расход топлива на 1 Гкал, т.у.т./Гкал</t>
  </si>
  <si>
    <t>Форма Т.1.1.</t>
  </si>
  <si>
    <t>Форма Т.1.2.</t>
  </si>
  <si>
    <t>Форма Т.1.3.</t>
  </si>
  <si>
    <t>Форма Т.1.2. Информация о тарифе на услуги по передаче тепловой энергии и надбавке к тарифу на услуги по передаче тепловой энергии¹¯²</t>
  </si>
  <si>
    <t>2 - одновременно с указанной информацией на сайте в сети Интернет публикуются сведения пунктов а-д, з-ц Формы Т. 2 и пунктов б-д Формы Т. 4 , которые были учтены органом исполнительной власти субъекта Российской Федерации (органом местного самоуправления) при установлении тарифов и надбавок к тарифам на очередной период регулирования</t>
  </si>
  <si>
    <t>Форма Т.1.3. Информация о тарифах на подключение к системе теплоснабжения¹¯²</t>
  </si>
  <si>
    <t xml:space="preserve">Форма Т.2. Информация об  основных показателях финансово-хозяйственной деятельности организации¹¯² </t>
  </si>
  <si>
    <t>Форма Т.2. Информация о расходах на топливо</t>
  </si>
  <si>
    <t>Форма Т.4. Информация об инвестиционных программах и отчетах об их реализации¹⁻²</t>
  </si>
  <si>
    <t>Перечисленные сведения предоставляются организацией в качестве приложений к Форме Т.7 настоящего документа или указывается ссылка на их публикацию в сети Интернет</t>
  </si>
  <si>
    <t>не устанавливался</t>
  </si>
  <si>
    <t>покупка</t>
  </si>
  <si>
    <t>-</t>
  </si>
  <si>
    <t>объем приобретения, тыс.квт*ч</t>
  </si>
  <si>
    <t>горячая вода</t>
  </si>
  <si>
    <t>отборный пар давлением</t>
  </si>
  <si>
    <t>острый и редуциро-ванный пар</t>
  </si>
  <si>
    <t>от 1,2</t>
  </si>
  <si>
    <t>от 2,5</t>
  </si>
  <si>
    <t>от 7,0</t>
  </si>
  <si>
    <t>свыше</t>
  </si>
  <si>
    <t>Потребители, оплачивающие производство и передачу тепловой энергии</t>
  </si>
  <si>
    <t>одноставочный</t>
  </si>
  <si>
    <t>руб./Гкал</t>
  </si>
  <si>
    <t> (без учета НДС)</t>
  </si>
  <si>
    <t>двухставочный</t>
  </si>
  <si>
    <t>за энергию руб./Гкал</t>
  </si>
  <si>
    <t>тыс. руб. в месяц/Гкал/ч</t>
  </si>
  <si>
    <t>Население (с учетом НДС)*</t>
  </si>
  <si>
    <t>одноставочный  руб./Гкал</t>
  </si>
  <si>
    <t>тыс. руб. в месяц/ Гкал/ч</t>
  </si>
  <si>
    <t>Общество с ограниченной ответственностью "Энергонефть Томск"</t>
  </si>
  <si>
    <t>636785, Томская область, г.Стрежевой, ул.Строителей 95.</t>
  </si>
  <si>
    <t>№ п/п</t>
  </si>
  <si>
    <t>д) Показатели эффективности реализации инвестиционной программы*</t>
  </si>
  <si>
    <r>
      <t>Наименование мероприятия</t>
    </r>
    <r>
      <rPr>
        <sz val="11"/>
        <color indexed="8"/>
        <rFont val="Times New Roman"/>
        <family val="1"/>
        <charset val="204"/>
      </rPr>
      <t>³</t>
    </r>
    <r>
      <rPr>
        <sz val="11"/>
        <color indexed="8"/>
        <rFont val="Times New Roman"/>
        <family val="1"/>
        <charset val="204"/>
      </rPr>
      <t xml:space="preserve"> </t>
    </r>
  </si>
  <si>
    <r>
      <t xml:space="preserve">Наименование показателей </t>
    </r>
    <r>
      <rPr>
        <b/>
        <vertAlign val="superscript"/>
        <sz val="11"/>
        <rFont val="Times New Roman"/>
        <family val="1"/>
        <charset val="204"/>
      </rPr>
      <t>**</t>
    </r>
  </si>
  <si>
    <r>
      <t>Наименование мероприятия</t>
    </r>
    <r>
      <rPr>
        <b/>
        <vertAlign val="superscript"/>
        <sz val="11"/>
        <rFont val="Times New Roman"/>
        <family val="1"/>
        <charset val="204"/>
      </rPr>
      <t>***</t>
    </r>
  </si>
  <si>
    <r>
      <rPr>
        <vertAlign val="superscript"/>
        <sz val="11"/>
        <color indexed="8"/>
        <rFont val="Times New Roman"/>
        <family val="1"/>
        <charset val="204"/>
      </rPr>
      <t xml:space="preserve">* </t>
    </r>
    <r>
      <rPr>
        <sz val="11"/>
        <color indexed="8"/>
        <rFont val="Times New Roman"/>
        <family val="1"/>
        <charset val="204"/>
      </rPr>
      <t xml:space="preserve">- перечень показателей приведен с учетом приложения №3 к Методике проведения мониторинга выполнения производственных и инвестиционных программ, утвержденной Приказом Министерства регионального развития РФ от 14.04.2008 №48.
</t>
    </r>
    <r>
      <rPr>
        <vertAlign val="superscript"/>
        <sz val="11"/>
        <color indexed="8"/>
        <rFont val="Times New Roman"/>
        <family val="1"/>
        <charset val="204"/>
      </rPr>
      <t xml:space="preserve">** </t>
    </r>
    <r>
      <rPr>
        <sz val="11"/>
        <color indexed="8"/>
        <rFont val="Times New Roman"/>
        <family val="1"/>
        <charset val="204"/>
      </rPr>
      <t xml:space="preserve">- данный перечень показателей не является исчерпывающим и может быть дополнен показателями, определенными в инвестиционной программе организации коммунального комплекса
</t>
    </r>
    <r>
      <rPr>
        <vertAlign val="superscript"/>
        <sz val="11"/>
        <color indexed="8"/>
        <rFont val="Times New Roman"/>
        <family val="1"/>
        <charset val="204"/>
      </rPr>
      <t xml:space="preserve">*** </t>
    </r>
    <r>
      <rPr>
        <sz val="11"/>
        <color indexed="8"/>
        <rFont val="Times New Roman"/>
        <family val="1"/>
        <charset val="204"/>
      </rPr>
      <t>- показатели заполняются в разбивке по мероприятиям,  наименование мероприятий и их перечень вводится организацией в соответствии с инвестиционной программой</t>
    </r>
  </si>
  <si>
    <r>
      <t>расходы на услуги производственного характера, выполняемые по договорам с организациями на проведение регламентных работ в рамках технологического процесса</t>
    </r>
    <r>
      <rPr>
        <vertAlign val="superscript"/>
        <sz val="11"/>
        <color indexed="8"/>
        <rFont val="Times New Roman"/>
        <family val="1"/>
        <charset val="204"/>
      </rPr>
      <t>3</t>
    </r>
  </si>
  <si>
    <r>
      <t>ж) Сведения об источнике публикации годовой бухгалтерской отчетности, включая бухгалтерский баланс и приложения к нему</t>
    </r>
    <r>
      <rPr>
        <sz val="11"/>
        <color indexed="8"/>
        <rFont val="Times New Roman"/>
        <family val="1"/>
        <charset val="204"/>
      </rPr>
      <t>⁴</t>
    </r>
  </si>
  <si>
    <r>
      <t xml:space="preserve">Атрибуты решения по принятому тарифу </t>
    </r>
    <r>
      <rPr>
        <sz val="11"/>
        <color indexed="8"/>
        <rFont val="Times New Roman"/>
        <family val="1"/>
        <charset val="204"/>
      </rPr>
      <t>(наименование, дата, номер)</t>
    </r>
  </si>
  <si>
    <r>
      <t>до 2,5 кг/см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</si>
  <si>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до 7,0 кг/см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</si>
  <si>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до 13,0 кг/см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</si>
  <si>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13,0 кг/см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</si>
  <si>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 xml:space="preserve">Атрибуты решения по принятому тарифу </t>
    </r>
    <r>
      <rPr>
        <sz val="11"/>
        <color indexed="8"/>
        <rFont val="Times New Roman"/>
        <family val="1"/>
        <charset val="204"/>
      </rPr>
      <t>(наименование, дата, номер)</t>
    </r>
  </si>
  <si>
    <r>
      <t xml:space="preserve">Атрибуты решения по принятой надбавке </t>
    </r>
    <r>
      <rPr>
        <sz val="11"/>
        <color indexed="8"/>
        <rFont val="Times New Roman"/>
        <family val="1"/>
        <charset val="204"/>
      </rPr>
      <t>(наименование, дата, номер)</t>
    </r>
  </si>
  <si>
    <r>
      <t xml:space="preserve">Атрибуты решения по принятому тарифу на подключение создаваемых (реконструируемых) объектов недвижимости к системе теплоснабжения                             </t>
    </r>
    <r>
      <rPr>
        <sz val="11"/>
        <color indexed="8"/>
        <rFont val="Times New Roman"/>
        <family val="1"/>
        <charset val="204"/>
      </rPr>
      <t>(наименование, дата, номер)</t>
    </r>
  </si>
  <si>
    <r>
      <t xml:space="preserve">Атрибуты решения по принятому тарифу на подключение организаций к системе теплоснабжения                                                  </t>
    </r>
    <r>
      <rPr>
        <sz val="11"/>
        <color indexed="8"/>
        <rFont val="Times New Roman"/>
        <family val="1"/>
        <charset val="204"/>
      </rPr>
      <t>(наименование, дата, номер)</t>
    </r>
  </si>
  <si>
    <t xml:space="preserve">Форма Т.5. Информация о наличии (отсутствии) технической возможности доступа к регулируемым товарам и услугам регулируемых организаций, а также о регистрации и ходе реализации заявок на подключение к системе теплоснабжения¹ </t>
  </si>
  <si>
    <r>
      <t>Резерв мощности системы теплоснабжения</t>
    </r>
    <r>
      <rPr>
        <sz val="11"/>
        <color indexed="8"/>
        <rFont val="Times New Roman"/>
        <family val="1"/>
        <charset val="204"/>
      </rPr>
      <t>²</t>
    </r>
  </si>
  <si>
    <t>Форма Т.6. Условия публичных договоров поставок тепловой энергии, оказания услуг в сфере теплоснабжения, в том числе договоров на подключение к системе теплоснабжения (ссылка на источник публикации)¹</t>
  </si>
  <si>
    <t>Форма Т.7. Информация о порядке выполнения технологических, технических и других мероприятий, связанных с подключением к системе теплоснабжения¹</t>
  </si>
  <si>
    <t>Отдельным приложением "Типовой договор поставки тепловой энергии"</t>
  </si>
  <si>
    <t>Наименование регулирующего органа</t>
  </si>
  <si>
    <t xml:space="preserve">Тариф на тепловую энергию с 01.01.2014 г. по 30.06.2014 г. </t>
  </si>
  <si>
    <t xml:space="preserve">Тариф на тепловую энергию с 01.07.2014 г. по 31.12.2014 г. </t>
  </si>
  <si>
    <t>не публикуется, выручка от регулируемой деятельности  менее 80% совокупной выручки за прогнозный год (менее 15%).</t>
  </si>
  <si>
    <t>не утверждается</t>
  </si>
  <si>
    <t xml:space="preserve">Форма Т.1.1. Информация о прогнозном тарифе на тепловую энергию и надбавках к  тарифу на тепловую энергию¹¯² </t>
  </si>
  <si>
    <t>х) Удельный расход электрической энергии на единицу тепловой энергии, отпускаемой в тепловую сеть ( кВт•ч/Гкал)</t>
  </si>
  <si>
    <t>Наименование формы</t>
  </si>
  <si>
    <t>название листа</t>
  </si>
  <si>
    <t>пункт Постановления</t>
  </si>
  <si>
    <t>Общая информация о регулируемой организации</t>
  </si>
  <si>
    <t xml:space="preserve">Форма 1. </t>
  </si>
  <si>
    <t>п. 15 а)</t>
  </si>
  <si>
    <t>замечания к пту и ствс</t>
  </si>
  <si>
    <t>не устанавливается</t>
  </si>
  <si>
    <t xml:space="preserve">Информация об  основных показателях финансово-хозяйственной деятельности организации¹¯² </t>
  </si>
  <si>
    <t xml:space="preserve">Форма Т.2. </t>
  </si>
  <si>
    <t>Информация о расходах на топливо</t>
  </si>
  <si>
    <t>Форма Т.2.1.</t>
  </si>
  <si>
    <t>По каждому виду топлива стоимости (за единицу объема), объема и способа его приобретения, стоимости его доставки</t>
  </si>
  <si>
    <t>Об установленной тепловой мощности объектов основных фондов (Гкал/ч);</t>
  </si>
  <si>
    <t>Форма Т.2.2.</t>
  </si>
  <si>
    <t xml:space="preserve">по каждому источнику тепловой энергии </t>
  </si>
  <si>
    <t>ствс</t>
  </si>
  <si>
    <t>Информация об инвестиционных программах и отчетах об их реализации¹⁻²</t>
  </si>
  <si>
    <t xml:space="preserve">Форма Т.4. </t>
  </si>
  <si>
    <t xml:space="preserve">Информация о наличии (отсутствии) технической возможности доступа к регулируемым товарам и услугам регулируемых организаций, а также о регистрации и ходе реализации заявок на подключение к системе теплоснабжения¹ </t>
  </si>
  <si>
    <t xml:space="preserve">Форма Т.5. </t>
  </si>
  <si>
    <t>не осуществляется</t>
  </si>
  <si>
    <t>Условия публичных договоров поставок тепловой энергии, оказания услуг в сфере теплоснабжения, в том числе договоров на подключение к системе теплоснабжения (ссылка на источник публикации)¹</t>
  </si>
  <si>
    <t xml:space="preserve">Форма Т.6. </t>
  </si>
  <si>
    <t>Т6!A1</t>
  </si>
  <si>
    <t>Информация о порядке выполнения технологических, технических и других мероприятий, связанных с подключением к системе теплоснабжения¹</t>
  </si>
  <si>
    <t xml:space="preserve">Форма Т.7. </t>
  </si>
  <si>
    <t>Информация о предложении ООО "Энергонефть Томск"  об установлении цен (тарифов) в сфере теплоснабжения на очередной расчетный период регулирования (2014 год).</t>
  </si>
  <si>
    <r>
      <t>Форма 1. Общая информация о регулируемой организации</t>
    </r>
    <r>
      <rPr>
        <sz val="11"/>
        <color indexed="8"/>
        <rFont val="Times New Roman"/>
        <family val="1"/>
        <charset val="204"/>
      </rPr>
      <t xml:space="preserve"> (согласно п.18 постановления ПРФ № 570 от 05.07.13)</t>
    </r>
  </si>
  <si>
    <t>Фирменное наименование юридического лица (согласно уставу регулируемой организации)</t>
  </si>
  <si>
    <t>ООО "Энергонефть Томск"</t>
  </si>
  <si>
    <t>Фамилия, имя и отчество руководителя регулируемой организации</t>
  </si>
  <si>
    <t>Мажурин Виктор Александрович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</si>
  <si>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</si>
  <si>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№ 1027001619369 от 22.10.2002 года, Постановление Главы Администрации г.Стрежевого Томской области от 19.02.2001г. №72</t>
  </si>
  <si>
    <t xml:space="preserve">Почтовый адрес регулируемой организации                   </t>
  </si>
  <si>
    <t>636785, Российская Федерация, Томская область, г.Стрежевой, ул.Строителей 95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</si>
  <si>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</si>
  <si>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</si>
  <si>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r>
      <t xml:space="preserve">8-(382-59) </t>
    </r>
    <r>
      <rPr>
        <i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6-30-04; факс: 8-(382-59)  6-36-07</t>
    </r>
  </si>
  <si>
    <t xml:space="preserve">Официальный сайт регулируемой организации в сети «Интернет» </t>
  </si>
  <si>
    <t>http://www.energoneft-tomsk.ru</t>
  </si>
  <si>
    <t>Адрес электронной почты регулируемой организации</t>
  </si>
  <si>
    <t>ent_secr@energoneft-t.ru</t>
  </si>
  <si>
    <t>Режим работы регулируемой организации (абонентских отделов, сбытовых подразделений), в том числе часы работы диспетчерских служб</t>
  </si>
  <si>
    <t>Вид регулируемой деятельности</t>
  </si>
  <si>
    <t>Протяженность магистральных сетей (в однотрубном исчислении) (километров)</t>
  </si>
  <si>
    <t>Протяженность разводящих сетей (в 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</si>
  <si>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</si>
  <si>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</si>
  <si>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</si>
  <si>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</si>
  <si>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Информация о прогнозном тарифе на тепловую энергию и надбавках к  тарифу на тепловую энергию¹¯² </t>
  </si>
  <si>
    <t xml:space="preserve">Форма Т.1.1. </t>
  </si>
  <si>
    <t>Информация о прогнозном тарифе на передачу тепловой энергии (мощности)</t>
  </si>
  <si>
    <t>Информация о прогнозной надбавке  к тарифу регулируемых организаций на тепловую энергию</t>
  </si>
  <si>
    <t>Информация о прогнозной надбавке к тарифу на тепловую энергию для потребителей</t>
  </si>
  <si>
    <t>Информация о прогнозной надбавке  к тарифу регулируемых организаций на передачу тепловой энергии</t>
  </si>
  <si>
    <t>Прогнозный тариф на подключение создаваемых (реконструируемых) объектов недвижимости к системе теплоснабжения</t>
  </si>
  <si>
    <t>Прогнозный тариф на подключение к системе теплоснабжения</t>
  </si>
  <si>
    <t>Т2!A1</t>
  </si>
  <si>
    <t>л) Объем приобретаемой тепловой энергии (тыс. Гкал)</t>
  </si>
  <si>
    <t>ц) Среднесписочная численность административно-управленческого персонала (человек)</t>
  </si>
  <si>
    <t>стоимость доставки  (руб./т.)</t>
  </si>
  <si>
    <t>Об установленной тепловой мощности объектов основных фондов, используемых для осуществления регулируемых видов деятельности, в том числе по каждому источнику тепловой энергии (Гкал/ч);</t>
  </si>
  <si>
    <t>Приложение № 1</t>
  </si>
  <si>
    <t>к приказу Департамента тарифного регулирования</t>
  </si>
  <si>
    <t>и государственного заказа Томской области</t>
  </si>
  <si>
    <t xml:space="preserve">Перечень обязательных мероприятий по энергосбережению и повышению энергетической эффективности </t>
  </si>
  <si>
    <t xml:space="preserve"> п/п</t>
  </si>
  <si>
    <t xml:space="preserve">Наименование обязательных мероприятий по группам </t>
  </si>
  <si>
    <t>Ожидаемый срок окупаемости, лет</t>
  </si>
  <si>
    <t>Ожидаемый эффект от реализации мероприятий</t>
  </si>
  <si>
    <t xml:space="preserve">экономический эффект, тыс. руб.     </t>
  </si>
  <si>
    <t xml:space="preserve">технологический эффект по видам энергоресурсов (тыс.Гкал, тыс.т.н.т, тыс.м3, тыс.кВт-час)      </t>
  </si>
  <si>
    <t>Объём в натуральном выражении с указанием единицы измерения</t>
  </si>
  <si>
    <t>Затраты на реализацию по источникам финансирования, тыс. руб.</t>
  </si>
  <si>
    <t>производственная программа</t>
  </si>
  <si>
    <t>инвестиционная программа</t>
  </si>
  <si>
    <t>бюджетные средства</t>
  </si>
  <si>
    <t>прочие *2</t>
  </si>
  <si>
    <t>ИТОГО</t>
  </si>
  <si>
    <t>I.</t>
  </si>
  <si>
    <t>1 группа. Мероприятия по модернизации, замене оборудования, используемого для выработки , передаче (транспортировке) тепловой энергии с целью повышения КПД оборудования</t>
  </si>
  <si>
    <t xml:space="preserve"> </t>
  </si>
  <si>
    <t>Режимная наладка котлов</t>
  </si>
  <si>
    <t>нет</t>
  </si>
  <si>
    <t>–</t>
  </si>
  <si>
    <t>1 объект</t>
  </si>
  <si>
    <t>II.</t>
  </si>
  <si>
    <t>2 группа. Внедрение энергосберегающих технологий, инновационных решений</t>
  </si>
  <si>
    <t>III.</t>
  </si>
  <si>
    <t>3 группа. Мероприятия по расширению  использования в качестве источников энергии вторичных энергетических ресурсов и (или) возобновляемых источников энергии</t>
  </si>
  <si>
    <t>IV.</t>
  </si>
  <si>
    <t xml:space="preserve">4 группа. Мероприятия, направленные на снижение потребления энергетических ресурсов на собственные нужды при их производстве </t>
  </si>
  <si>
    <t>V.</t>
  </si>
  <si>
    <t>5 группа. Мероприятия по сокращению потерь  тепловой энергии при её передаче</t>
  </si>
  <si>
    <t xml:space="preserve">Испытание  на  расчётную  температуру  теплоносителя  трубопроводов  тепловых  сетей,  определение  гидравлических  потерь, определение  тепловых  потерь  в  тепловых  сетях </t>
  </si>
  <si>
    <t>Капитальный ремонт участков теплотрасс с выполнением изоляционных работ</t>
  </si>
  <si>
    <t>VI.</t>
  </si>
  <si>
    <t>6 группа. Иные мероприятия, в том числе организационные</t>
  </si>
  <si>
    <t>Обеспечение выполнения работ на текущее содержание и ремонт хоз. способом технологического оборудования котельных</t>
  </si>
  <si>
    <t>VII.</t>
  </si>
  <si>
    <t>Мероприятия по созданию или модернизации объектов, реализация которых планируется за счёт производственных и инвестиционных программ</t>
  </si>
  <si>
    <t>*1</t>
  </si>
  <si>
    <t>Таблица заполняется отдельно в отношении каждого осуществляемого регулируемой организацией регулируемого вида деятельности (теплоснабжение, водоснабжение, водоотведение (очистка сточных вод)).</t>
  </si>
  <si>
    <t>*2</t>
  </si>
  <si>
    <t>Прочие источники реализации мероприятий расшифровать</t>
  </si>
  <si>
    <t>Исполнитель: должность,ФИО,телефон</t>
  </si>
  <si>
    <t xml:space="preserve">Начальник СТВС                                                                                          </t>
  </si>
  <si>
    <t>Резников А.Г.  (38259) 6-60-85</t>
  </si>
  <si>
    <t>Начальник участка ЭЭА</t>
  </si>
  <si>
    <t xml:space="preserve">Начальник отдела планирования и организации капитального ремонта, производственно технического управления                                                                          </t>
  </si>
  <si>
    <t>Вергасов В.В. (38259) 6-66–79</t>
  </si>
  <si>
    <t>К важнейшим показателям относились:</t>
  </si>
  <si>
    <t>1. Коэффициент общей экономической эффективности капитальных</t>
  </si>
  <si>
    <t>вложений (Э)</t>
  </si>
  <si>
    <t>2. Срок окупаемости (Т)</t>
  </si>
  <si>
    <t>П — годовая прибыль,(ПО ВИДУ ДЕЯТЕЛЬНОСТИ)</t>
  </si>
  <si>
    <t>3. Показатель сравнительной экономической эффективности,</t>
  </si>
  <si>
    <t>основанный на минимизации приведенных затрат.</t>
  </si>
  <si>
    <t>вложений.</t>
  </si>
  <si>
    <t>Перечень мероприятий'!</t>
  </si>
  <si>
    <t>о размере экономически обоснованных расходов, не учтенных при регулировании тарифов в предыдущий период регулирования (при их наличии), определенном в соответствии с законодательством Российской Федерации</t>
  </si>
  <si>
    <t xml:space="preserve">Форма Т.3. Информация об основных потребительских характеристиках регулируемых товаров и услуг регулируемых организаций и их соответствии государственным и иным утвержденным стандартам качества </t>
  </si>
  <si>
    <t>Количество аварий на системах теплоснабжения (единиц на км)</t>
  </si>
  <si>
    <t>Количество аварий на источниках тепловой энергии (единиц на источник);</t>
  </si>
  <si>
    <t>О показателях надежности и качества, установленных в соответствии с законодательством Российской Федерации;</t>
  </si>
  <si>
    <t>Количество потребителей, затронутых ограничениями подачи тепловой энергии</t>
  </si>
  <si>
    <t>Количестве часов (суммарно за календарный год) отклонения от нормативной температуры воздуха по вине регулируемой организации в жилых и нежилых отапливаемых помещениях</t>
  </si>
  <si>
    <t>1 - раскрывается регулируемой организацией не позднее 30 дней со дня сдачи годового бухгалтерского баланса в налоговые органы и должна соответствовать годовой бухгалтерской отчетности за отчетный год</t>
  </si>
  <si>
    <t>№</t>
  </si>
  <si>
    <t>наименование объекта</t>
  </si>
  <si>
    <t>Гкал/ч</t>
  </si>
  <si>
    <r>
      <t xml:space="preserve">где </t>
    </r>
    <r>
      <rPr>
        <b/>
        <sz val="11"/>
        <rFont val="Arial Cyr"/>
        <charset val="204"/>
      </rPr>
      <t>П</t>
    </r>
    <r>
      <rPr>
        <sz val="11"/>
        <color theme="1"/>
        <rFont val="Calibri"/>
        <family val="2"/>
        <charset val="204"/>
        <scheme val="minor"/>
      </rPr>
      <t xml:space="preserve"> — годовая прибыль,</t>
    </r>
  </si>
  <si>
    <r>
      <t>К</t>
    </r>
    <r>
      <rPr>
        <sz val="11"/>
        <color theme="1"/>
        <rFont val="Calibri"/>
        <family val="2"/>
        <charset val="204"/>
        <scheme val="minor"/>
      </rPr>
      <t xml:space="preserve"> — капитальные вложения.</t>
    </r>
  </si>
  <si>
    <r>
      <t xml:space="preserve">где </t>
    </r>
    <r>
      <rPr>
        <b/>
        <sz val="11"/>
        <rFont val="Arial Cyr"/>
        <charset val="204"/>
      </rPr>
      <t/>
    </r>
  </si>
  <si>
    <r>
      <t>К</t>
    </r>
    <r>
      <rPr>
        <sz val="11"/>
        <color theme="1"/>
        <rFont val="Calibri"/>
        <family val="2"/>
        <charset val="204"/>
        <scheme val="minor"/>
      </rPr>
      <t xml:space="preserve"> — капитальные вложения.(ЗАТРАТЫ)</t>
    </r>
  </si>
  <si>
    <r>
      <t xml:space="preserve">где </t>
    </r>
    <r>
      <rPr>
        <b/>
        <sz val="11"/>
        <rFont val="Arial Cyr"/>
        <charset val="204"/>
      </rPr>
      <t>Кi</t>
    </r>
    <r>
      <rPr>
        <sz val="11"/>
        <color theme="1"/>
        <rFont val="Calibri"/>
        <family val="2"/>
        <charset val="204"/>
        <scheme val="minor"/>
      </rPr>
      <t xml:space="preserve"> — капитальные вложения по каждому варианту,</t>
    </r>
  </si>
  <si>
    <r>
      <t>Сi</t>
    </r>
    <r>
      <rPr>
        <sz val="11"/>
        <color theme="1"/>
        <rFont val="Calibri"/>
        <family val="2"/>
        <charset val="204"/>
        <scheme val="minor"/>
      </rPr>
      <t xml:space="preserve"> — текущие затраты (себестоимость) по тому же варианту,</t>
    </r>
  </si>
  <si>
    <r>
      <t>Ен</t>
    </r>
    <r>
      <rPr>
        <sz val="11"/>
        <color theme="1"/>
        <rFont val="Calibri"/>
        <family val="2"/>
        <charset val="204"/>
        <scheme val="minor"/>
      </rPr>
      <t xml:space="preserve"> — нормативный коэффициент эффективности капитальных</t>
    </r>
  </si>
  <si>
    <t>Приложение № 2</t>
  </si>
  <si>
    <t xml:space="preserve">от 19 апреля 2011 № 19/80    </t>
  </si>
  <si>
    <t>Целевые показатели энергосбережения и повышения энергетической эффективности, достижение которых  обеспечивается в результате реализации  обязательных мероприятий программы, а также показатели энергетической эффективности объектов, создание или модернизация которых планируется производственными или инвестиционными программами</t>
  </si>
  <si>
    <t>Наименование целевых показателей энергосбережения и показателей энергетической эффективности *2</t>
  </si>
  <si>
    <t>Значения целевых показателей</t>
  </si>
  <si>
    <t>Предшествующий год начала реализации программы *4</t>
  </si>
  <si>
    <t>2-й год реализации программы</t>
  </si>
  <si>
    <t>3-й год реализации программы</t>
  </si>
  <si>
    <t>1 группа. Мероприятия по модернизации, замене оборудования, используемого для выработки , передачи (транспортировки) тепловой энергии с целью повышения КПД оборудования</t>
  </si>
  <si>
    <t>Поддержание КПД котлов в оптимальном (паспортном) режиме</t>
  </si>
  <si>
    <t>Поддержание работы оборудования ХВО в оптимальном (паспортном) режиме</t>
  </si>
  <si>
    <t>Процент выполнения плановых работ, %</t>
  </si>
  <si>
    <t>5 группа. Мероприятия по сокращению потерь тепловой энергии при их передаче</t>
  </si>
  <si>
    <t>Поддержание работы тепловых сетей в оптимальном (паспортном) режиме</t>
  </si>
  <si>
    <t>Уменьшение потерь тепловой энергии при транспортировке, %</t>
  </si>
  <si>
    <t>Поддержание работы технологического оборудования котельных в оптимальном (паспортном) режиме</t>
  </si>
  <si>
    <t>Целевые показатели энергосбережения и показатели энергетической эффективности должны быть взаимоувязаны с группой обязательных мероприятий</t>
  </si>
  <si>
    <t>*3</t>
  </si>
  <si>
    <t xml:space="preserve">Указываются показатели энергетической эффективности объектов, создаваемых (модернизируемых) в рамках производственных и инвестиционных программ </t>
  </si>
  <si>
    <t>*4</t>
  </si>
  <si>
    <t xml:space="preserve">Исходные значения целевых показателей (по факту 2010г.), которые планируется уменьшить (увеличить) в результате реализации мероприятий программы энергосбережения  </t>
  </si>
  <si>
    <t>Содержание форм согласно Постановлению ПРФ № 570 от 05.07.13г. "О стандартах раскрытия информации теплоснабжающими организациями, тепловыми организациями и органами регулирования".</t>
  </si>
  <si>
    <t>Департамент тарифного регулирования Томской области</t>
  </si>
  <si>
    <t>www.rec.tomsk.gov.ru</t>
  </si>
  <si>
    <t>Отдел учета и сбыта тепловой энергии и воды: 8.00 - 13.30 ; 14.00 - 17.15</t>
  </si>
  <si>
    <t>Используемая мощность</t>
  </si>
  <si>
    <t>Мощность в резерве</t>
  </si>
  <si>
    <t>сроки раскрытия информации</t>
  </si>
  <si>
    <t>Тариф на тепловую энергию (мощность), руб/Гкал</t>
  </si>
  <si>
    <t>п. 15 б)</t>
  </si>
  <si>
    <t>не позднее 30 календарных дней со дня принятия соответствующего решения об установлении цен (тарифов) на очередной расчетный период регулирования</t>
  </si>
  <si>
    <t>Тариф на передачу тепловой энергии (мощности)</t>
  </si>
  <si>
    <t>Надбавка к тарифу на тепловую энергию для потребителей</t>
  </si>
  <si>
    <t>Надбавка к тарифу регулируемых организаций на тепловую энергию</t>
  </si>
  <si>
    <t>Надбавка к тарифу регулируемых организаций на передачу тепловой энергии</t>
  </si>
  <si>
    <t>Тариф на подключение создаваемых (реконструируемых) объектов недвижимости к системе теплоснабжения</t>
  </si>
  <si>
    <t>Тариф  на подключение к системе теплоснабжения</t>
  </si>
  <si>
    <t>п. 15 в) (содержащая сведения в соответсвии с п.19.)</t>
  </si>
  <si>
    <t>не позднее 30 календарных дней со дня направления годового бухгалтерского баланса в налоговые органы</t>
  </si>
  <si>
    <t>Информация об основных потребительских характеристиках регулируемых товаров и услуг регулируемых организаций и их соответствии государственным и иным утвержденным стандартам качества за 2012год¹</t>
  </si>
  <si>
    <t xml:space="preserve">Форма Т.3. </t>
  </si>
  <si>
    <t>Т3!A1</t>
  </si>
  <si>
    <t>не позднее 30 календарных дней со дня направления годового бухгалтерского баланса в налоговые органы (при изменении инвестиционной программы информация раскрывается в течении 10 календарных дней со дня приняти решения об изменении)</t>
  </si>
  <si>
    <t>ежеквартально, в течение 30 календарных дней по истечении квартала</t>
  </si>
  <si>
    <t>Информация о способах приобретения, стоимости и объемах товаров, необходимых для производства регулируемых товаров и (или) оказания регулируемых услуг регулируемых организаций, содержит сведения о правовых актах, регламентирующих правила закупки (положение о закупках) в регулируемой организации, о месте размещения положения о закупках регулируемой организации, а также сведения о планировании закупочных процедур и результатах их проведения.</t>
  </si>
  <si>
    <t xml:space="preserve">Форма Т.8. </t>
  </si>
  <si>
    <t>Т8!A1</t>
  </si>
  <si>
    <t>в течение 10 календарных дней с момента подачи регулируемой организацией заявления об установлении цен (тарифов)</t>
  </si>
  <si>
    <t xml:space="preserve">Информация о предложении регулируемой организации об установлении цен (тарифов) в сфере теплоснабжения на очередной расчетный период регулирования </t>
  </si>
  <si>
    <t>теплоснабжение прогноз 2014 год</t>
  </si>
  <si>
    <t>О показателях надежности и качества, установленных в соответствии с законодательством Российской Федерации на 2011-2013 года.</t>
  </si>
  <si>
    <t>Целевые показатели энергосбережения и повышения энергетической эффективности, достижение которых  обеспечивается в результате реализации  обязательных мероприятий программы, а также показатели энергетической эффективности объектов, создание или модернизац</t>
  </si>
  <si>
    <t>Приложение № 3</t>
  </si>
  <si>
    <t>Отчёт об исполнении установленных требований к Программе по энергосбережению и повышению энергетической эффективности за I кв. 2013 года.</t>
  </si>
  <si>
    <t>Отчёт об исполнении установленных требований к Программе по энергосбережению и повышению энергетической эффективности за II кв. 2013 года.</t>
  </si>
  <si>
    <t>О показателях надежности и качества, установленных в соответствии с законодательством Российской Федерации на 2014-2018 года</t>
  </si>
  <si>
    <t>Российская Федерация, г.Москва, ул. Малая Калужская, д. 15, стр. 28</t>
  </si>
  <si>
    <t xml:space="preserve">Сведения о правовых актах, регламентирующих правила закупки (положение о закупках) в регулируемой организации </t>
  </si>
  <si>
    <t>Положение и приказ о вводе в действие Положения</t>
  </si>
  <si>
    <t xml:space="preserve">Место размещения положения о закупках организации </t>
  </si>
  <si>
    <t xml:space="preserve">Адрес официального сайта: www.zakupki.gov.ru
Адрес сайта заказчика: www.zakupki.rosneft.ru </t>
  </si>
  <si>
    <t>Планирование конкурсных процедур</t>
  </si>
  <si>
    <t>Годовой план проведения работ по выбору поставщиков работ, услуг ООО Энергонефть Томск на 2014 год</t>
  </si>
  <si>
    <t>Сведения о  результатах проведения закупочных процедур</t>
  </si>
  <si>
    <t>по истечении сроков проведения</t>
  </si>
  <si>
    <t>Наименование показателей</t>
  </si>
  <si>
    <t>Информация по питьевой воде</t>
  </si>
  <si>
    <t>Предлагаемый метод регулирования</t>
  </si>
  <si>
    <t>Метод экономически обоснованных расходов</t>
  </si>
  <si>
    <t>Расчетная величина тарифов, руб.</t>
  </si>
  <si>
    <t>Период действия тарифов</t>
  </si>
  <si>
    <t>с 01.01.2014г. по 30.06.2014г.</t>
  </si>
  <si>
    <t>с 01.07.2014г. по 31.12.2014г.</t>
  </si>
  <si>
    <t>Сведения о долгосрочных параметрах регулирования (в случае если их установление предусмотрено выбранным методом регулирования)</t>
  </si>
  <si>
    <t>Сведения о необходимой валовой выручке на соответствующий период, тыс.руб.</t>
  </si>
  <si>
    <t>Размер недополученных доходов регулируемой организацией (при их наличии), исчисленный в соответствии с основами ценообразования в сфере водоснабжения и водоотведения, утвержденными постановлением Правительства Российской Федерации от 13 мая 2013 № 406 (Официальный интернет-портал правовой информации http://www.pravo.gov.ru, 15.05.2013), тыс.руб.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</si>
  <si>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определенном в соответствии с основами ценообразования в сфере водоснабжения и водоотведения, утвержденными постановлением Правительства Российской Федерации от 13 мая 2013 № 406 (Официальный интернет-портал правовой информации http://www.pravo.gov.ru, 15.05.2013), тыс.руб.</t>
  </si>
  <si>
    <t>Годовой объем отпущенной потребителям тепловой энергии (тыс. Гкал)</t>
  </si>
  <si>
    <t>Форма 8. Информация о способах приобретения, стоимости и объемах товаров, необходимых для производства регулируемых товаров и (или) оказания регулируемых услуг регулируемой организацией</t>
  </si>
  <si>
    <t>Форма 9. Информация о предложении регулируемой организации
об установлении тарифов в сфере теплоснабжения на очередной период регулирования</t>
  </si>
  <si>
    <t>приказ №-47/691 от 21.12.2012г.</t>
  </si>
  <si>
    <t>с 01.01.2013 г. по 31.12.2013 г.</t>
  </si>
  <si>
    <t>Подключение к центральной системе теплоснабжения не осуществляется</t>
  </si>
  <si>
    <t xml:space="preserve">котельная Окуневская база </t>
  </si>
  <si>
    <t xml:space="preserve">котельная Западно-Полуденного нмр </t>
  </si>
  <si>
    <t xml:space="preserve">котельная  Северное нмр </t>
  </si>
  <si>
    <t xml:space="preserve">котельная Северо-Вахское нмр </t>
  </si>
  <si>
    <t xml:space="preserve">котельная п.Вах </t>
  </si>
  <si>
    <t xml:space="preserve">ЦПС п.Вах </t>
  </si>
  <si>
    <t>Итого:</t>
  </si>
  <si>
    <t>Общее</t>
  </si>
  <si>
    <t>факт 2013 год</t>
  </si>
  <si>
    <t>факт 2013 г.</t>
  </si>
  <si>
    <r>
      <t xml:space="preserve">Наименование регулируемой организации </t>
    </r>
    <r>
      <rPr>
        <b/>
        <u/>
        <sz val="14"/>
        <rFont val="Times New Roman"/>
        <family val="1"/>
        <charset val="204"/>
      </rPr>
      <t>___ООО "Энергонефть Томск"__</t>
    </r>
    <r>
      <rPr>
        <b/>
        <sz val="14"/>
        <rFont val="Times New Roman"/>
        <family val="1"/>
        <charset val="204"/>
      </rPr>
      <t>_____</t>
    </r>
  </si>
  <si>
    <r>
      <t>Регулируемый вид деятельности __</t>
    </r>
    <r>
      <rPr>
        <b/>
        <u/>
        <sz val="14"/>
        <rFont val="Times New Roman"/>
        <family val="1"/>
        <charset val="204"/>
      </rPr>
      <t>теплоснабжение</t>
    </r>
    <r>
      <rPr>
        <b/>
        <sz val="14"/>
        <rFont val="Times New Roman"/>
        <family val="1"/>
        <charset val="204"/>
      </rPr>
      <t>________ *1</t>
    </r>
  </si>
  <si>
    <t>1–ой год реализации программы (2011год)</t>
  </si>
  <si>
    <t>2–ой год реализации программы (2012год)</t>
  </si>
  <si>
    <t>3–ий год реализации программы (2013 год)</t>
  </si>
  <si>
    <t>16 шт</t>
  </si>
  <si>
    <t>10 шт</t>
  </si>
  <si>
    <t>19 шт</t>
  </si>
  <si>
    <t>Режимная наладка оборудования по химводоподготовке</t>
  </si>
  <si>
    <t>9 шт</t>
  </si>
  <si>
    <t>1 шт</t>
  </si>
  <si>
    <t>8 шт</t>
  </si>
  <si>
    <t>Капитальный ремонт установок ХВО котельных Малореченского н.м.р., Западно-Полуденного н.м.р.</t>
  </si>
  <si>
    <t>2 шт</t>
  </si>
  <si>
    <t xml:space="preserve">Капитальный ремонт  внутренних помещений  зданий котельных </t>
  </si>
  <si>
    <t>2шт</t>
  </si>
  <si>
    <t>3 шт</t>
  </si>
  <si>
    <t>Капитальный ремонт  здания ГРП котельной</t>
  </si>
  <si>
    <t>1шт</t>
  </si>
  <si>
    <t>Капитальный ремонт здания нефтенасосной п. Игол</t>
  </si>
  <si>
    <t>Замена в осветительных приборах ламп накаливания на энергосберегающие</t>
  </si>
  <si>
    <t>206,04 тыс.кВт*час</t>
  </si>
  <si>
    <t>135 шт</t>
  </si>
  <si>
    <t>210 шт</t>
  </si>
  <si>
    <t>243 шт</t>
  </si>
  <si>
    <t>0,318 тыс.Гкал</t>
  </si>
  <si>
    <t>0,1 км.</t>
  </si>
  <si>
    <t>0,695 км.</t>
  </si>
  <si>
    <t>0,63 км</t>
  </si>
  <si>
    <t>22 объекта</t>
  </si>
  <si>
    <t xml:space="preserve">Проведение энергообследования объектов теплоснабжения, с  составлением мероприятий (программ) энергосбережения и повышения энергоэффективности систем теплоснабжения по результатам обследования. </t>
  </si>
  <si>
    <t>17 объектов</t>
  </si>
  <si>
    <t>13 объектов</t>
  </si>
  <si>
    <t>Проведение организационных мероприятий по оснащению приборами учета потребления тепловой энергии потребителей.</t>
  </si>
  <si>
    <t>9 шт.</t>
  </si>
  <si>
    <t>22 шт.</t>
  </si>
  <si>
    <t>Руководитель организации _____________________ Кинаш О.А.</t>
  </si>
  <si>
    <t xml:space="preserve">                                                                  подпись</t>
  </si>
  <si>
    <t>Лыткин В.Н.(38259) 6-60-56</t>
  </si>
  <si>
    <t xml:space="preserve">Начальника ПЭО                                                                                        </t>
  </si>
  <si>
    <t>Цветкова С.А. (38259) 6-66-21</t>
  </si>
  <si>
    <r>
      <t>Наименование регулируемой организации __</t>
    </r>
    <r>
      <rPr>
        <b/>
        <u/>
        <sz val="14"/>
        <rFont val="Times New Roman"/>
        <family val="1"/>
        <charset val="204"/>
      </rPr>
      <t>ООО "Энергонефть Томск"_</t>
    </r>
    <r>
      <rPr>
        <b/>
        <sz val="14"/>
        <rFont val="Times New Roman"/>
        <family val="1"/>
        <charset val="204"/>
      </rPr>
      <t>_</t>
    </r>
  </si>
  <si>
    <r>
      <t xml:space="preserve">Регулируемый вид деятельности </t>
    </r>
    <r>
      <rPr>
        <b/>
        <u/>
        <sz val="14"/>
        <rFont val="Times New Roman"/>
        <family val="1"/>
        <charset val="204"/>
      </rPr>
      <t>____теплоснабжение_____</t>
    </r>
    <r>
      <rPr>
        <b/>
        <sz val="14"/>
        <rFont val="Times New Roman"/>
        <family val="1"/>
        <charset val="204"/>
      </rPr>
      <t xml:space="preserve"> *1</t>
    </r>
  </si>
  <si>
    <t>1-ый год реализации программы</t>
  </si>
  <si>
    <t>Капитальный ремонт  внутренних помещений  зданий котельных п. Вах, ЦППН-2, п. Игол.</t>
  </si>
  <si>
    <t>Капитальный ремонт  здания ГРП котельной ЦППН-2</t>
  </si>
  <si>
    <t>Процент охвата энергосберегающими лампами осветительных приборов, %</t>
  </si>
  <si>
    <t>Ремонт участков теплотрасс с выполнением изоляционных работ</t>
  </si>
  <si>
    <t>318,95 Гкал</t>
  </si>
  <si>
    <t>–1,21</t>
  </si>
  <si>
    <t>Обеспечение выполнения работ на текущее содержание и ремонт хоз. способом  технологического оборудования котельных</t>
  </si>
  <si>
    <t xml:space="preserve">Проведение энергообследования объектов теплоснабжения, с составлением мероприятий (программ) энергосбережения и повышения энергоэффективности систем теплоснабжения. </t>
  </si>
  <si>
    <t>Процент выполнения работ по обследованию, %</t>
  </si>
  <si>
    <t>Установка приборов учета тепловой энергии у абонентов обеспечение их бесперебойной работы.</t>
  </si>
  <si>
    <t>Процент охвата потребителей приборами учета тепловой энергии, %</t>
  </si>
</sst>
</file>

<file path=xl/styles.xml><?xml version="1.0" encoding="utf-8"?>
<styleSheet xmlns="http://schemas.openxmlformats.org/spreadsheetml/2006/main">
  <numFmts count="6">
    <numFmt numFmtId="43" formatCode="_-* #,##0.00_р_._-;\-* #,##0.00_р_._-;_-* &quot;-&quot;??_р_._-;_-@_-"/>
    <numFmt numFmtId="169" formatCode="_-* #,##0.0_р_._-;\-* #,##0.0_р_._-;_-* &quot;-&quot;??_р_._-;_-@_-"/>
    <numFmt numFmtId="174" formatCode="_-* #,##0.000_р_._-;\-* #,##0.000_р_._-;_-* &quot;-&quot;??_р_._-;_-@_-"/>
    <numFmt numFmtId="177" formatCode="#,##0.00_ ;\-#,##0.00\ "/>
    <numFmt numFmtId="178" formatCode="_-* #,##0.000_р_._-;\-* #,##0.000_р_._-;_-* &quot;-&quot;???_р_._-;_-@_-"/>
    <numFmt numFmtId="182" formatCode="#,##0.0_р_.;\-#,##0.0_р_."/>
  </numFmts>
  <fonts count="4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vertAlign val="superscript"/>
      <sz val="11"/>
      <color indexed="8"/>
      <name val="Times New Roman"/>
      <family val="1"/>
      <charset val="204"/>
    </font>
    <font>
      <vertAlign val="superscript"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7"/>
      <name val="Times New Roman"/>
      <family val="1"/>
      <charset val="204"/>
    </font>
    <font>
      <sz val="11"/>
      <name val="Arial Cyr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Arial Cyr"/>
      <charset val="204"/>
    </font>
    <font>
      <sz val="12"/>
      <name val="Arial"/>
      <family val="2"/>
      <charset val="1"/>
    </font>
    <font>
      <sz val="7"/>
      <name val="Arial Cyr"/>
      <charset val="204"/>
    </font>
    <font>
      <b/>
      <i/>
      <sz val="10"/>
      <name val="Times New Roman"/>
      <family val="1"/>
      <charset val="204"/>
    </font>
    <font>
      <sz val="12"/>
      <name val="Arial Cyr"/>
      <charset val="204"/>
    </font>
    <font>
      <sz val="13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u/>
      <sz val="11"/>
      <color rgb="FFFF0000"/>
      <name val="Calibri"/>
      <family val="2"/>
      <charset val="204"/>
    </font>
    <font>
      <sz val="10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</borders>
  <cellStyleXfs count="13">
    <xf numFmtId="0" fontId="0" fillId="0" borderId="0"/>
    <xf numFmtId="0" fontId="27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" fillId="0" borderId="0"/>
    <xf numFmtId="0" fontId="23" fillId="0" borderId="0"/>
    <xf numFmtId="0" fontId="2" fillId="0" borderId="0"/>
    <xf numFmtId="0" fontId="3" fillId="0" borderId="0"/>
    <xf numFmtId="0" fontId="2" fillId="0" borderId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5">
    <xf numFmtId="0" fontId="0" fillId="0" borderId="0" xfId="0"/>
    <xf numFmtId="0" fontId="37" fillId="5" borderId="0" xfId="0" applyFont="1" applyFill="1"/>
    <xf numFmtId="0" fontId="9" fillId="5" borderId="1" xfId="0" applyFont="1" applyFill="1" applyBorder="1"/>
    <xf numFmtId="0" fontId="37" fillId="5" borderId="1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 vertical="top"/>
    </xf>
    <xf numFmtId="0" fontId="9" fillId="5" borderId="1" xfId="0" applyFont="1" applyFill="1" applyBorder="1" applyAlignment="1">
      <alignment horizontal="center" vertical="center" wrapText="1"/>
    </xf>
    <xf numFmtId="49" fontId="10" fillId="5" borderId="1" xfId="8" applyNumberFormat="1" applyFont="1" applyFill="1" applyBorder="1" applyAlignment="1" applyProtection="1">
      <alignment vertical="center" wrapText="1"/>
    </xf>
    <xf numFmtId="0" fontId="11" fillId="5" borderId="1" xfId="0" applyFont="1" applyFill="1" applyBorder="1" applyAlignment="1">
      <alignment wrapText="1"/>
    </xf>
    <xf numFmtId="0" fontId="11" fillId="5" borderId="0" xfId="0" applyFont="1" applyFill="1"/>
    <xf numFmtId="0" fontId="11" fillId="5" borderId="1" xfId="0" applyFont="1" applyFill="1" applyBorder="1" applyAlignment="1">
      <alignment horizontal="left" vertical="top" wrapText="1" indent="6"/>
    </xf>
    <xf numFmtId="43" fontId="11" fillId="5" borderId="1" xfId="9" applyFont="1" applyFill="1" applyBorder="1" applyAlignment="1">
      <alignment wrapText="1"/>
    </xf>
    <xf numFmtId="49" fontId="10" fillId="5" borderId="1" xfId="8" applyNumberFormat="1" applyFont="1" applyFill="1" applyBorder="1" applyAlignment="1" applyProtection="1">
      <alignment horizontal="left" vertical="center" wrapText="1" indent="1"/>
    </xf>
    <xf numFmtId="43" fontId="37" fillId="5" borderId="1" xfId="9" applyFont="1" applyFill="1" applyBorder="1" applyAlignment="1">
      <alignment wrapText="1"/>
    </xf>
    <xf numFmtId="0" fontId="37" fillId="5" borderId="0" xfId="0" applyFont="1" applyFill="1" applyAlignment="1">
      <alignment wrapText="1"/>
    </xf>
    <xf numFmtId="0" fontId="12" fillId="5" borderId="0" xfId="0" applyFont="1" applyFill="1"/>
    <xf numFmtId="0" fontId="9" fillId="5" borderId="1" xfId="0" applyFont="1" applyFill="1" applyBorder="1" applyAlignment="1">
      <alignment horizontal="left" vertical="center"/>
    </xf>
    <xf numFmtId="0" fontId="9" fillId="5" borderId="1" xfId="0" applyFont="1" applyFill="1" applyBorder="1" applyAlignment="1">
      <alignment horizontal="left" vertical="center" wrapText="1"/>
    </xf>
    <xf numFmtId="0" fontId="37" fillId="5" borderId="1" xfId="0" applyFont="1" applyFill="1" applyBorder="1"/>
    <xf numFmtId="0" fontId="9" fillId="5" borderId="1" xfId="0" applyFont="1" applyFill="1" applyBorder="1" applyAlignment="1">
      <alignment vertical="center" wrapText="1"/>
    </xf>
    <xf numFmtId="0" fontId="37" fillId="5" borderId="1" xfId="0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center" vertical="center" wrapText="1"/>
    </xf>
    <xf numFmtId="43" fontId="37" fillId="5" borderId="1" xfId="9" applyFont="1" applyFill="1" applyBorder="1"/>
    <xf numFmtId="0" fontId="9" fillId="5" borderId="0" xfId="0" applyFont="1" applyFill="1" applyAlignment="1">
      <alignment horizontal="left"/>
    </xf>
    <xf numFmtId="0" fontId="9" fillId="5" borderId="0" xfId="0" applyFont="1" applyFill="1" applyBorder="1" applyAlignment="1">
      <alignment horizontal="left" vertical="center"/>
    </xf>
    <xf numFmtId="0" fontId="37" fillId="5" borderId="0" xfId="0" applyFont="1" applyFill="1" applyAlignment="1"/>
    <xf numFmtId="0" fontId="10" fillId="5" borderId="1" xfId="6" applyFont="1" applyFill="1" applyBorder="1" applyAlignment="1" applyProtection="1">
      <alignment horizontal="left" wrapText="1"/>
    </xf>
    <xf numFmtId="43" fontId="11" fillId="5" borderId="1" xfId="9" applyFont="1" applyFill="1" applyBorder="1" applyAlignment="1" applyProtection="1">
      <alignment horizontal="center"/>
    </xf>
    <xf numFmtId="43" fontId="11" fillId="5" borderId="1" xfId="9" applyFont="1" applyFill="1" applyBorder="1" applyAlignment="1" applyProtection="1">
      <alignment horizontal="center" wrapText="1"/>
      <protection locked="0"/>
    </xf>
    <xf numFmtId="43" fontId="11" fillId="5" borderId="1" xfId="9" applyFont="1" applyFill="1" applyBorder="1" applyAlignment="1" applyProtection="1">
      <alignment horizontal="center" wrapText="1"/>
    </xf>
    <xf numFmtId="43" fontId="37" fillId="5" borderId="1" xfId="9" applyFont="1" applyFill="1" applyBorder="1" applyAlignment="1">
      <alignment horizontal="center"/>
    </xf>
    <xf numFmtId="0" fontId="10" fillId="5" borderId="1" xfId="6" applyFont="1" applyFill="1" applyBorder="1" applyAlignment="1" applyProtection="1">
      <alignment wrapText="1"/>
    </xf>
    <xf numFmtId="43" fontId="11" fillId="5" borderId="1" xfId="9" applyFont="1" applyFill="1" applyBorder="1" applyAlignment="1" applyProtection="1">
      <alignment horizontal="center" vertical="center" wrapText="1"/>
      <protection locked="0"/>
    </xf>
    <xf numFmtId="0" fontId="11" fillId="5" borderId="1" xfId="7" applyFont="1" applyFill="1" applyBorder="1" applyAlignment="1" applyProtection="1">
      <alignment horizontal="right" wrapText="1"/>
    </xf>
    <xf numFmtId="0" fontId="14" fillId="5" borderId="1" xfId="6" applyFont="1" applyFill="1" applyBorder="1" applyAlignment="1" applyProtection="1">
      <alignment horizontal="left" wrapText="1"/>
    </xf>
    <xf numFmtId="0" fontId="9" fillId="5" borderId="0" xfId="0" applyFont="1" applyFill="1" applyAlignment="1">
      <alignment horizontal="center"/>
    </xf>
    <xf numFmtId="0" fontId="37" fillId="5" borderId="0" xfId="0" applyFont="1" applyFill="1" applyAlignment="1">
      <alignment horizontal="center"/>
    </xf>
    <xf numFmtId="0" fontId="9" fillId="5" borderId="0" xfId="0" applyFont="1" applyFill="1"/>
    <xf numFmtId="0" fontId="7" fillId="5" borderId="0" xfId="0" applyFont="1" applyFill="1"/>
    <xf numFmtId="0" fontId="9" fillId="5" borderId="1" xfId="0" applyFont="1" applyFill="1" applyBorder="1" applyAlignment="1">
      <alignment horizontal="center"/>
    </xf>
    <xf numFmtId="0" fontId="37" fillId="5" borderId="1" xfId="0" applyFont="1" applyFill="1" applyBorder="1" applyAlignment="1">
      <alignment vertical="center" wrapText="1"/>
    </xf>
    <xf numFmtId="0" fontId="37" fillId="5" borderId="1" xfId="0" applyFont="1" applyFill="1" applyBorder="1" applyAlignment="1">
      <alignment vertical="top" wrapText="1"/>
    </xf>
    <xf numFmtId="0" fontId="6" fillId="5" borderId="0" xfId="0" applyFont="1" applyFill="1"/>
    <xf numFmtId="0" fontId="7" fillId="5" borderId="0" xfId="0" applyFont="1" applyFill="1" applyAlignment="1">
      <alignment horizontal="center" vertical="center" wrapText="1"/>
    </xf>
    <xf numFmtId="0" fontId="38" fillId="5" borderId="0" xfId="0" applyFont="1" applyFill="1" applyAlignment="1">
      <alignment horizontal="center" vertical="center" wrapText="1"/>
    </xf>
    <xf numFmtId="0" fontId="39" fillId="5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43" fontId="37" fillId="5" borderId="1" xfId="0" applyNumberFormat="1" applyFont="1" applyFill="1" applyBorder="1"/>
    <xf numFmtId="0" fontId="37" fillId="5" borderId="1" xfId="0" applyFont="1" applyFill="1" applyBorder="1" applyAlignment="1">
      <alignment horizontal="left" vertical="top" wrapText="1" indent="2"/>
    </xf>
    <xf numFmtId="43" fontId="11" fillId="5" borderId="1" xfId="0" applyNumberFormat="1" applyFont="1" applyFill="1" applyBorder="1"/>
    <xf numFmtId="0" fontId="37" fillId="5" borderId="1" xfId="0" applyFont="1" applyFill="1" applyBorder="1" applyAlignment="1">
      <alignment horizontal="left" vertical="top" wrapText="1" indent="6"/>
    </xf>
    <xf numFmtId="0" fontId="37" fillId="5" borderId="1" xfId="0" applyFont="1" applyFill="1" applyBorder="1" applyAlignment="1">
      <alignment horizontal="left" vertical="top" wrapText="1" indent="7"/>
    </xf>
    <xf numFmtId="0" fontId="37" fillId="5" borderId="1" xfId="0" applyFont="1" applyFill="1" applyBorder="1" applyAlignment="1">
      <alignment horizontal="left" vertical="center"/>
    </xf>
    <xf numFmtId="0" fontId="37" fillId="0" borderId="0" xfId="0" applyFont="1"/>
    <xf numFmtId="0" fontId="12" fillId="0" borderId="0" xfId="0" applyFont="1"/>
    <xf numFmtId="0" fontId="37" fillId="0" borderId="41" xfId="0" applyFont="1" applyBorder="1" applyAlignment="1">
      <alignment vertical="top" wrapText="1"/>
    </xf>
    <xf numFmtId="0" fontId="37" fillId="0" borderId="42" xfId="0" applyFont="1" applyBorder="1" applyAlignment="1">
      <alignment vertical="top" wrapText="1"/>
    </xf>
    <xf numFmtId="0" fontId="39" fillId="0" borderId="0" xfId="0" applyFont="1"/>
    <xf numFmtId="0" fontId="37" fillId="0" borderId="43" xfId="0" applyFont="1" applyBorder="1" applyAlignment="1">
      <alignment vertical="top" wrapText="1"/>
    </xf>
    <xf numFmtId="0" fontId="37" fillId="0" borderId="43" xfId="0" applyFont="1" applyBorder="1" applyAlignment="1">
      <alignment vertical="top"/>
    </xf>
    <xf numFmtId="0" fontId="37" fillId="0" borderId="44" xfId="0" applyFont="1" applyBorder="1" applyAlignment="1">
      <alignment vertical="top"/>
    </xf>
    <xf numFmtId="0" fontId="37" fillId="0" borderId="45" xfId="0" applyFont="1" applyBorder="1" applyAlignment="1">
      <alignment vertical="top" wrapText="1"/>
    </xf>
    <xf numFmtId="0" fontId="37" fillId="0" borderId="45" xfId="0" applyFont="1" applyBorder="1" applyAlignment="1">
      <alignment vertical="top"/>
    </xf>
    <xf numFmtId="0" fontId="37" fillId="0" borderId="46" xfId="0" applyFont="1" applyBorder="1" applyAlignment="1">
      <alignment vertical="top"/>
    </xf>
    <xf numFmtId="0" fontId="37" fillId="0" borderId="47" xfId="0" applyFont="1" applyBorder="1" applyAlignment="1">
      <alignment vertical="top" wrapText="1"/>
    </xf>
    <xf numFmtId="0" fontId="37" fillId="0" borderId="47" xfId="0" applyFont="1" applyBorder="1" applyAlignment="1">
      <alignment vertical="top"/>
    </xf>
    <xf numFmtId="0" fontId="37" fillId="0" borderId="48" xfId="0" applyFont="1" applyBorder="1" applyAlignment="1">
      <alignment vertical="top"/>
    </xf>
    <xf numFmtId="0" fontId="37" fillId="0" borderId="49" xfId="0" applyFont="1" applyBorder="1" applyAlignment="1">
      <alignment vertical="top" wrapText="1"/>
    </xf>
    <xf numFmtId="0" fontId="37" fillId="0" borderId="49" xfId="0" applyFont="1" applyBorder="1" applyAlignment="1">
      <alignment vertical="top"/>
    </xf>
    <xf numFmtId="0" fontId="37" fillId="0" borderId="50" xfId="0" applyFont="1" applyBorder="1" applyAlignment="1">
      <alignment vertical="top"/>
    </xf>
    <xf numFmtId="0" fontId="37" fillId="5" borderId="0" xfId="0" applyFont="1" applyFill="1" applyAlignment="1">
      <alignment vertical="top" wrapText="1"/>
    </xf>
    <xf numFmtId="0" fontId="9" fillId="5" borderId="0" xfId="0" applyFont="1" applyFill="1" applyAlignment="1">
      <alignment vertical="center" wrapText="1"/>
    </xf>
    <xf numFmtId="0" fontId="9" fillId="5" borderId="1" xfId="0" applyFont="1" applyFill="1" applyBorder="1" applyAlignment="1">
      <alignment vertical="top"/>
    </xf>
    <xf numFmtId="0" fontId="12" fillId="5" borderId="1" xfId="0" applyFont="1" applyFill="1" applyBorder="1" applyAlignment="1">
      <alignment horizontal="center"/>
    </xf>
    <xf numFmtId="0" fontId="37" fillId="5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vertical="top" wrapText="1"/>
    </xf>
    <xf numFmtId="0" fontId="9" fillId="5" borderId="1" xfId="0" applyFont="1" applyFill="1" applyBorder="1" applyAlignment="1">
      <alignment horizontal="left" vertical="top" wrapText="1"/>
    </xf>
    <xf numFmtId="0" fontId="12" fillId="5" borderId="1" xfId="0" applyFont="1" applyFill="1" applyBorder="1" applyAlignment="1">
      <alignment horizontal="center" vertical="center"/>
    </xf>
    <xf numFmtId="43" fontId="37" fillId="5" borderId="1" xfId="9" applyFont="1" applyFill="1" applyBorder="1" applyAlignment="1">
      <alignment horizontal="left" vertical="center"/>
    </xf>
    <xf numFmtId="0" fontId="9" fillId="5" borderId="0" xfId="0" applyFont="1" applyFill="1" applyAlignment="1">
      <alignment horizontal="center" vertical="center" wrapText="1"/>
    </xf>
    <xf numFmtId="0" fontId="9" fillId="5" borderId="0" xfId="0" applyFont="1" applyFill="1" applyBorder="1"/>
    <xf numFmtId="0" fontId="9" fillId="5" borderId="0" xfId="0" applyFont="1" applyFill="1" applyBorder="1" applyAlignment="1">
      <alignment horizontal="center" vertical="center" wrapText="1"/>
    </xf>
    <xf numFmtId="0" fontId="37" fillId="5" borderId="2" xfId="0" applyFont="1" applyFill="1" applyBorder="1"/>
    <xf numFmtId="0" fontId="37" fillId="5" borderId="1" xfId="0" applyFont="1" applyFill="1" applyBorder="1" applyAlignment="1">
      <alignment vertical="center"/>
    </xf>
    <xf numFmtId="0" fontId="37" fillId="5" borderId="1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center" wrapText="1"/>
    </xf>
    <xf numFmtId="0" fontId="37" fillId="0" borderId="43" xfId="0" applyFont="1" applyBorder="1" applyAlignment="1">
      <alignment horizontal="center" vertical="top" wrapText="1"/>
    </xf>
    <xf numFmtId="0" fontId="37" fillId="0" borderId="47" xfId="0" applyFont="1" applyBorder="1" applyAlignment="1">
      <alignment horizontal="center" vertical="top" wrapText="1"/>
    </xf>
    <xf numFmtId="0" fontId="37" fillId="5" borderId="1" xfId="0" applyFont="1" applyFill="1" applyBorder="1" applyAlignment="1">
      <alignment horizontal="left" vertical="center" wrapText="1"/>
    </xf>
    <xf numFmtId="0" fontId="40" fillId="5" borderId="1" xfId="0" applyFont="1" applyFill="1" applyBorder="1" applyAlignment="1">
      <alignment horizontal="center" vertical="center" wrapText="1"/>
    </xf>
    <xf numFmtId="0" fontId="5" fillId="5" borderId="1" xfId="2" applyFill="1" applyBorder="1" applyAlignment="1" applyProtection="1">
      <alignment horizontal="center" vertical="center"/>
    </xf>
    <xf numFmtId="0" fontId="5" fillId="5" borderId="1" xfId="2" applyFill="1" applyBorder="1" applyAlignment="1" applyProtection="1">
      <alignment horizontal="center" vertical="center" wrapText="1"/>
    </xf>
    <xf numFmtId="0" fontId="37" fillId="5" borderId="0" xfId="0" applyFont="1" applyFill="1" applyAlignment="1">
      <alignment vertical="center" wrapText="1"/>
    </xf>
    <xf numFmtId="0" fontId="39" fillId="0" borderId="51" xfId="0" applyFont="1" applyBorder="1" applyAlignment="1">
      <alignment horizontal="right"/>
    </xf>
    <xf numFmtId="0" fontId="37" fillId="0" borderId="52" xfId="0" applyFont="1" applyBorder="1" applyAlignment="1"/>
    <xf numFmtId="0" fontId="37" fillId="0" borderId="53" xfId="0" applyFont="1" applyBorder="1" applyAlignment="1">
      <alignment vertical="top"/>
    </xf>
    <xf numFmtId="0" fontId="37" fillId="0" borderId="54" xfId="0" applyFont="1" applyBorder="1" applyAlignment="1"/>
    <xf numFmtId="0" fontId="37" fillId="0" borderId="55" xfId="0" applyFont="1" applyBorder="1" applyAlignment="1">
      <alignment vertical="top"/>
    </xf>
    <xf numFmtId="0" fontId="37" fillId="0" borderId="56" xfId="0" applyFont="1" applyBorder="1" applyAlignment="1"/>
    <xf numFmtId="0" fontId="37" fillId="0" borderId="57" xfId="0" applyFont="1" applyBorder="1" applyAlignment="1">
      <alignment vertical="top"/>
    </xf>
    <xf numFmtId="0" fontId="37" fillId="0" borderId="51" xfId="0" applyFont="1" applyBorder="1"/>
    <xf numFmtId="0" fontId="37" fillId="0" borderId="58" xfId="0" applyFont="1" applyBorder="1" applyAlignment="1">
      <alignment vertical="top"/>
    </xf>
    <xf numFmtId="0" fontId="37" fillId="0" borderId="59" xfId="0" applyFont="1" applyBorder="1" applyAlignment="1"/>
    <xf numFmtId="0" fontId="37" fillId="0" borderId="60" xfId="0" applyFont="1" applyBorder="1" applyAlignment="1">
      <alignment vertical="top" wrapText="1"/>
    </xf>
    <xf numFmtId="0" fontId="37" fillId="0" borderId="60" xfId="0" applyFont="1" applyBorder="1" applyAlignment="1">
      <alignment vertical="top"/>
    </xf>
    <xf numFmtId="0" fontId="37" fillId="0" borderId="61" xfId="0" applyFont="1" applyBorder="1" applyAlignment="1">
      <alignment vertical="top"/>
    </xf>
    <xf numFmtId="0" fontId="37" fillId="0" borderId="62" xfId="0" applyFont="1" applyBorder="1" applyAlignment="1">
      <alignment vertical="top"/>
    </xf>
    <xf numFmtId="43" fontId="41" fillId="0" borderId="43" xfId="0" applyNumberFormat="1" applyFont="1" applyBorder="1" applyAlignment="1">
      <alignment vertical="top" wrapText="1"/>
    </xf>
    <xf numFmtId="0" fontId="36" fillId="0" borderId="0" xfId="0" applyFont="1" applyAlignment="1">
      <alignment horizontal="left"/>
    </xf>
    <xf numFmtId="0" fontId="38" fillId="0" borderId="1" xfId="0" applyFont="1" applyBorder="1" applyAlignment="1">
      <alignment horizontal="justify" vertical="top" wrapText="1"/>
    </xf>
    <xf numFmtId="0" fontId="38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vertical="top" wrapText="1"/>
    </xf>
    <xf numFmtId="0" fontId="38" fillId="0" borderId="1" xfId="0" applyFont="1" applyBorder="1" applyAlignment="1">
      <alignment vertical="center" wrapText="1"/>
    </xf>
    <xf numFmtId="0" fontId="38" fillId="5" borderId="1" xfId="0" applyFont="1" applyFill="1" applyBorder="1" applyAlignment="1">
      <alignment vertical="top" wrapText="1"/>
    </xf>
    <xf numFmtId="0" fontId="5" fillId="5" borderId="1" xfId="2" applyFill="1" applyBorder="1" applyAlignment="1" applyProtection="1">
      <alignment vertical="top" wrapText="1"/>
    </xf>
    <xf numFmtId="0" fontId="42" fillId="0" borderId="0" xfId="2" applyFont="1" applyAlignment="1" applyProtection="1">
      <alignment horizontal="left"/>
    </xf>
    <xf numFmtId="0" fontId="5" fillId="5" borderId="1" xfId="2" quotePrefix="1" applyFill="1" applyBorder="1" applyAlignment="1" applyProtection="1">
      <alignment horizontal="center" vertical="center" wrapText="1"/>
    </xf>
    <xf numFmtId="0" fontId="37" fillId="5" borderId="3" xfId="0" applyFont="1" applyFill="1" applyBorder="1" applyAlignment="1">
      <alignment vertical="center"/>
    </xf>
    <xf numFmtId="0" fontId="37" fillId="5" borderId="0" xfId="0" applyFont="1" applyFill="1" applyBorder="1" applyAlignment="1">
      <alignment vertical="center"/>
    </xf>
    <xf numFmtId="0" fontId="37" fillId="5" borderId="4" xfId="0" applyFont="1" applyFill="1" applyBorder="1" applyAlignment="1">
      <alignment vertical="center"/>
    </xf>
    <xf numFmtId="0" fontId="37" fillId="5" borderId="5" xfId="0" applyFont="1" applyFill="1" applyBorder="1" applyAlignment="1">
      <alignment vertical="center"/>
    </xf>
    <xf numFmtId="0" fontId="37" fillId="5" borderId="6" xfId="0" applyFont="1" applyFill="1" applyBorder="1" applyAlignment="1">
      <alignment vertical="center"/>
    </xf>
    <xf numFmtId="0" fontId="37" fillId="5" borderId="7" xfId="0" applyFont="1" applyFill="1" applyBorder="1" applyAlignment="1">
      <alignment vertical="center"/>
    </xf>
    <xf numFmtId="0" fontId="37" fillId="0" borderId="0" xfId="0" applyFont="1" applyFill="1"/>
    <xf numFmtId="0" fontId="9" fillId="0" borderId="1" xfId="0" applyFont="1" applyFill="1" applyBorder="1"/>
    <xf numFmtId="0" fontId="3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37" fillId="0" borderId="1" xfId="0" applyFont="1" applyFill="1" applyBorder="1" applyAlignment="1">
      <alignment vertical="center" wrapText="1"/>
    </xf>
    <xf numFmtId="43" fontId="37" fillId="0" borderId="1" xfId="9" applyFont="1" applyFill="1" applyBorder="1"/>
    <xf numFmtId="43" fontId="5" fillId="0" borderId="1" xfId="2" applyNumberFormat="1" applyFill="1" applyBorder="1" applyAlignment="1" applyProtection="1">
      <alignment wrapText="1"/>
    </xf>
    <xf numFmtId="0" fontId="37" fillId="0" borderId="1" xfId="0" applyFont="1" applyFill="1" applyBorder="1" applyAlignment="1">
      <alignment wrapText="1"/>
    </xf>
    <xf numFmtId="0" fontId="37" fillId="0" borderId="1" xfId="0" applyFont="1" applyFill="1" applyBorder="1" applyAlignment="1">
      <alignment vertical="top" wrapText="1"/>
    </xf>
    <xf numFmtId="0" fontId="5" fillId="5" borderId="0" xfId="2" applyFill="1" applyBorder="1" applyAlignment="1" applyProtection="1">
      <alignment vertical="center"/>
    </xf>
    <xf numFmtId="0" fontId="38" fillId="5" borderId="1" xfId="0" applyFont="1" applyFill="1" applyBorder="1" applyAlignment="1">
      <alignment horizontal="justify" vertical="top" wrapText="1"/>
    </xf>
    <xf numFmtId="0" fontId="11" fillId="0" borderId="0" xfId="5" applyFont="1"/>
    <xf numFmtId="0" fontId="11" fillId="0" borderId="0" xfId="5" applyFont="1" applyFill="1"/>
    <xf numFmtId="0" fontId="20" fillId="0" borderId="0" xfId="5" applyFont="1" applyFill="1" applyBorder="1" applyAlignment="1">
      <alignment vertical="center" wrapText="1"/>
    </xf>
    <xf numFmtId="0" fontId="11" fillId="0" borderId="0" xfId="5" applyFont="1" applyAlignment="1">
      <alignment horizontal="right"/>
    </xf>
    <xf numFmtId="0" fontId="21" fillId="0" borderId="0" xfId="5" applyFont="1" applyFill="1" applyBorder="1"/>
    <xf numFmtId="0" fontId="10" fillId="0" borderId="0" xfId="5" applyFont="1" applyFill="1" applyBorder="1" applyAlignment="1">
      <alignment vertical="center" wrapText="1"/>
    </xf>
    <xf numFmtId="0" fontId="11" fillId="0" borderId="0" xfId="5" applyFont="1" applyAlignment="1">
      <alignment horizontal="left"/>
    </xf>
    <xf numFmtId="0" fontId="11" fillId="0" borderId="0" xfId="5" applyFont="1" applyFill="1" applyAlignment="1">
      <alignment horizontal="left"/>
    </xf>
    <xf numFmtId="0" fontId="11" fillId="0" borderId="0" xfId="5" applyFont="1" applyFill="1" applyBorder="1" applyAlignment="1">
      <alignment horizontal="left"/>
    </xf>
    <xf numFmtId="0" fontId="11" fillId="0" borderId="0" xfId="5" applyFont="1" applyAlignment="1">
      <alignment horizontal="center" vertical="center" wrapText="1"/>
    </xf>
    <xf numFmtId="0" fontId="11" fillId="0" borderId="1" xfId="5" applyFont="1" applyBorder="1" applyAlignment="1">
      <alignment horizontal="center" vertical="center" wrapText="1"/>
    </xf>
    <xf numFmtId="0" fontId="11" fillId="0" borderId="8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22" fillId="0" borderId="0" xfId="5" applyFont="1" applyAlignment="1">
      <alignment horizontal="center" vertical="center" wrapText="1"/>
    </xf>
    <xf numFmtId="0" fontId="10" fillId="3" borderId="1" xfId="5" applyFont="1" applyFill="1" applyBorder="1" applyAlignment="1">
      <alignment horizontal="left" vertical="center" wrapText="1"/>
    </xf>
    <xf numFmtId="0" fontId="11" fillId="3" borderId="0" xfId="5" applyFont="1" applyFill="1" applyAlignment="1">
      <alignment horizontal="left"/>
    </xf>
    <xf numFmtId="0" fontId="11" fillId="2" borderId="1" xfId="5" applyFont="1" applyFill="1" applyBorder="1" applyAlignment="1">
      <alignment horizontal="left" vertical="center" wrapText="1"/>
    </xf>
    <xf numFmtId="0" fontId="11" fillId="2" borderId="0" xfId="5" applyFont="1" applyFill="1" applyAlignment="1">
      <alignment horizontal="left"/>
    </xf>
    <xf numFmtId="43" fontId="11" fillId="0" borderId="1" xfId="10" applyFont="1" applyFill="1" applyBorder="1" applyAlignment="1">
      <alignment horizontal="left" vertical="center" wrapText="1"/>
    </xf>
    <xf numFmtId="43" fontId="11" fillId="5" borderId="1" xfId="10" applyFont="1" applyFill="1" applyBorder="1" applyAlignment="1">
      <alignment horizontal="left" vertical="center" wrapText="1"/>
    </xf>
    <xf numFmtId="0" fontId="11" fillId="0" borderId="0" xfId="5" applyFont="1" applyAlignment="1">
      <alignment vertical="center" wrapText="1"/>
    </xf>
    <xf numFmtId="0" fontId="11" fillId="0" borderId="0" xfId="5" applyFont="1" applyAlignment="1">
      <alignment horizontal="left" vertical="center" wrapText="1"/>
    </xf>
    <xf numFmtId="0" fontId="21" fillId="0" borderId="0" xfId="5" applyFont="1" applyBorder="1" applyAlignment="1">
      <alignment horizontal="center" vertical="center" wrapText="1"/>
    </xf>
    <xf numFmtId="0" fontId="25" fillId="0" borderId="0" xfId="5" applyFont="1"/>
    <xf numFmtId="0" fontId="23" fillId="0" borderId="0" xfId="5"/>
    <xf numFmtId="0" fontId="11" fillId="5" borderId="0" xfId="5" applyFont="1" applyFill="1" applyAlignment="1">
      <alignment horizontal="left" vertical="center"/>
    </xf>
    <xf numFmtId="0" fontId="11" fillId="0" borderId="0" xfId="5" applyFont="1" applyAlignment="1">
      <alignment horizontal="left" vertical="center"/>
    </xf>
    <xf numFmtId="43" fontId="11" fillId="0" borderId="0" xfId="5" applyNumberFormat="1" applyFont="1"/>
    <xf numFmtId="0" fontId="26" fillId="0" borderId="0" xfId="5" applyFont="1"/>
    <xf numFmtId="0" fontId="23" fillId="0" borderId="0" xfId="5" applyBorder="1"/>
    <xf numFmtId="0" fontId="23" fillId="0" borderId="0" xfId="5" applyFill="1" applyBorder="1" applyAlignment="1">
      <alignment horizontal="left"/>
    </xf>
    <xf numFmtId="0" fontId="23" fillId="0" borderId="0" xfId="5" applyBorder="1" applyAlignment="1">
      <alignment horizontal="left"/>
    </xf>
    <xf numFmtId="0" fontId="23" fillId="0" borderId="0" xfId="5" applyAlignment="1">
      <alignment horizontal="left"/>
    </xf>
    <xf numFmtId="0" fontId="23" fillId="0" borderId="0" xfId="5" applyBorder="1" applyAlignment="1">
      <alignment horizontal="center" vertical="center" wrapText="1"/>
    </xf>
    <xf numFmtId="0" fontId="23" fillId="0" borderId="0" xfId="5" applyAlignment="1">
      <alignment horizontal="center" vertical="center" wrapText="1"/>
    </xf>
    <xf numFmtId="0" fontId="28" fillId="0" borderId="0" xfId="5" applyFont="1" applyBorder="1" applyAlignment="1">
      <alignment horizontal="center" vertical="center" wrapText="1"/>
    </xf>
    <xf numFmtId="0" fontId="28" fillId="0" borderId="0" xfId="5" applyFont="1" applyAlignment="1">
      <alignment horizontal="center" vertical="center" wrapText="1"/>
    </xf>
    <xf numFmtId="0" fontId="10" fillId="3" borderId="10" xfId="5" applyFont="1" applyFill="1" applyBorder="1" applyAlignment="1">
      <alignment horizontal="left" vertical="center" wrapText="1"/>
    </xf>
    <xf numFmtId="0" fontId="10" fillId="3" borderId="9" xfId="5" applyFont="1" applyFill="1" applyBorder="1" applyAlignment="1">
      <alignment horizontal="left" vertical="center" wrapText="1"/>
    </xf>
    <xf numFmtId="0" fontId="11" fillId="3" borderId="9" xfId="5" applyFont="1" applyFill="1" applyBorder="1" applyAlignment="1">
      <alignment horizontal="left"/>
    </xf>
    <xf numFmtId="0" fontId="11" fillId="3" borderId="1" xfId="5" applyFont="1" applyFill="1" applyBorder="1" applyAlignment="1">
      <alignment horizontal="left"/>
    </xf>
    <xf numFmtId="0" fontId="23" fillId="3" borderId="0" xfId="5" applyFill="1" applyBorder="1" applyAlignment="1">
      <alignment horizontal="left"/>
    </xf>
    <xf numFmtId="0" fontId="23" fillId="3" borderId="0" xfId="5" applyFill="1" applyAlignment="1">
      <alignment horizontal="left"/>
    </xf>
    <xf numFmtId="0" fontId="11" fillId="0" borderId="11" xfId="5" applyFont="1" applyBorder="1" applyAlignment="1">
      <alignment horizontal="left"/>
    </xf>
    <xf numFmtId="0" fontId="11" fillId="0" borderId="1" xfId="5" applyFont="1" applyBorder="1" applyAlignment="1">
      <alignment horizontal="center" vertical="center"/>
    </xf>
    <xf numFmtId="0" fontId="11" fillId="0" borderId="1" xfId="5" applyFont="1" applyBorder="1" applyAlignment="1">
      <alignment horizontal="left"/>
    </xf>
    <xf numFmtId="0" fontId="11" fillId="0" borderId="1" xfId="5" applyFont="1" applyBorder="1" applyAlignment="1">
      <alignment horizontal="center"/>
    </xf>
    <xf numFmtId="37" fontId="11" fillId="0" borderId="1" xfId="10" applyNumberFormat="1" applyFont="1" applyBorder="1" applyAlignment="1">
      <alignment horizontal="center" vertical="center"/>
    </xf>
    <xf numFmtId="0" fontId="10" fillId="3" borderId="11" xfId="5" applyFont="1" applyFill="1" applyBorder="1" applyAlignment="1">
      <alignment horizontal="left"/>
    </xf>
    <xf numFmtId="0" fontId="11" fillId="3" borderId="1" xfId="5" applyFont="1" applyFill="1" applyBorder="1" applyAlignment="1">
      <alignment horizontal="center"/>
    </xf>
    <xf numFmtId="43" fontId="21" fillId="0" borderId="11" xfId="10" applyFont="1" applyFill="1" applyBorder="1" applyAlignment="1">
      <alignment horizontal="center" vertical="center" wrapText="1"/>
    </xf>
    <xf numFmtId="0" fontId="11" fillId="0" borderId="1" xfId="5" applyFont="1" applyFill="1" applyBorder="1" applyAlignment="1">
      <alignment horizontal="center" vertical="center" wrapText="1"/>
    </xf>
    <xf numFmtId="0" fontId="11" fillId="0" borderId="1" xfId="5" applyFont="1" applyFill="1" applyBorder="1" applyAlignment="1">
      <alignment horizontal="center" vertical="center"/>
    </xf>
    <xf numFmtId="43" fontId="21" fillId="4" borderId="0" xfId="10" applyFont="1" applyFill="1" applyBorder="1" applyAlignment="1">
      <alignment horizontal="center" vertical="center"/>
    </xf>
    <xf numFmtId="43" fontId="21" fillId="4" borderId="0" xfId="10" applyFont="1" applyFill="1" applyBorder="1" applyAlignment="1">
      <alignment horizontal="center" vertical="center" wrapText="1"/>
    </xf>
    <xf numFmtId="43" fontId="21" fillId="4" borderId="0" xfId="10" applyFont="1" applyFill="1" applyAlignment="1">
      <alignment horizontal="center" vertical="center"/>
    </xf>
    <xf numFmtId="0" fontId="11" fillId="5" borderId="1" xfId="5" applyFont="1" applyFill="1" applyBorder="1" applyAlignment="1">
      <alignment horizontal="center" vertical="center" wrapText="1"/>
    </xf>
    <xf numFmtId="0" fontId="10" fillId="0" borderId="12" xfId="5" applyFont="1" applyFill="1" applyBorder="1" applyAlignment="1">
      <alignment horizontal="left"/>
    </xf>
    <xf numFmtId="0" fontId="11" fillId="0" borderId="13" xfId="5" applyFont="1" applyFill="1" applyBorder="1" applyAlignment="1">
      <alignment horizontal="center" vertical="center"/>
    </xf>
    <xf numFmtId="0" fontId="23" fillId="0" borderId="0" xfId="5" applyFill="1" applyAlignment="1">
      <alignment horizontal="left"/>
    </xf>
    <xf numFmtId="0" fontId="11" fillId="0" borderId="14" xfId="5" applyFont="1" applyBorder="1" applyAlignment="1">
      <alignment horizontal="left"/>
    </xf>
    <xf numFmtId="0" fontId="11" fillId="0" borderId="15" xfId="5" applyFont="1" applyBorder="1" applyAlignment="1">
      <alignment horizontal="left"/>
    </xf>
    <xf numFmtId="0" fontId="11" fillId="0" borderId="15" xfId="5" applyFont="1" applyBorder="1" applyAlignment="1">
      <alignment horizontal="center"/>
    </xf>
    <xf numFmtId="2" fontId="11" fillId="0" borderId="0" xfId="5" applyNumberFormat="1" applyFont="1" applyAlignment="1">
      <alignment vertical="center" wrapText="1"/>
    </xf>
    <xf numFmtId="2" fontId="23" fillId="0" borderId="0" xfId="5" applyNumberFormat="1" applyBorder="1" applyAlignment="1">
      <alignment vertical="center" wrapText="1"/>
    </xf>
    <xf numFmtId="0" fontId="43" fillId="0" borderId="0" xfId="0" applyFont="1"/>
    <xf numFmtId="43" fontId="37" fillId="0" borderId="1" xfId="0" applyNumberFormat="1" applyFont="1" applyFill="1" applyBorder="1"/>
    <xf numFmtId="43" fontId="11" fillId="0" borderId="1" xfId="9" applyFont="1" applyFill="1" applyBorder="1"/>
    <xf numFmtId="0" fontId="37" fillId="0" borderId="1" xfId="0" applyFont="1" applyBorder="1"/>
    <xf numFmtId="0" fontId="37" fillId="0" borderId="1" xfId="1" applyNumberFormat="1" applyFont="1" applyBorder="1" applyAlignment="1">
      <alignment horizontal="left" vertical="center" wrapText="1"/>
    </xf>
    <xf numFmtId="0" fontId="37" fillId="0" borderId="0" xfId="1" applyNumberFormat="1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 wrapText="1"/>
    </xf>
    <xf numFmtId="178" fontId="37" fillId="0" borderId="0" xfId="0" applyNumberFormat="1" applyFont="1"/>
    <xf numFmtId="43" fontId="11" fillId="0" borderId="1" xfId="10" applyFont="1" applyFill="1" applyBorder="1" applyAlignment="1">
      <alignment horizontal="center" vertical="center" wrapText="1"/>
    </xf>
    <xf numFmtId="43" fontId="11" fillId="2" borderId="1" xfId="10" applyFont="1" applyFill="1" applyBorder="1" applyAlignment="1">
      <alignment horizontal="center" vertical="center" wrapText="1"/>
    </xf>
    <xf numFmtId="43" fontId="11" fillId="0" borderId="11" xfId="10" applyFont="1" applyFill="1" applyBorder="1" applyAlignment="1">
      <alignment horizontal="center" vertical="center" wrapText="1"/>
    </xf>
    <xf numFmtId="43" fontId="11" fillId="2" borderId="8" xfId="10" applyFont="1" applyFill="1" applyBorder="1" applyAlignment="1">
      <alignment horizontal="center" vertical="center" wrapText="1"/>
    </xf>
    <xf numFmtId="43" fontId="11" fillId="0" borderId="1" xfId="10" applyFont="1" applyFill="1" applyBorder="1" applyAlignment="1">
      <alignment horizontal="center" vertical="center"/>
    </xf>
    <xf numFmtId="43" fontId="11" fillId="2" borderId="11" xfId="10" applyFont="1" applyFill="1" applyBorder="1" applyAlignment="1">
      <alignment horizontal="center" vertical="center" wrapText="1"/>
    </xf>
    <xf numFmtId="43" fontId="11" fillId="6" borderId="11" xfId="10" applyFont="1" applyFill="1" applyBorder="1" applyAlignment="1">
      <alignment horizontal="center" vertical="center" wrapText="1"/>
    </xf>
    <xf numFmtId="43" fontId="11" fillId="6" borderId="1" xfId="10" applyFont="1" applyFill="1" applyBorder="1" applyAlignment="1">
      <alignment horizontal="center" vertical="center" wrapText="1"/>
    </xf>
    <xf numFmtId="43" fontId="11" fillId="6" borderId="8" xfId="10" applyFont="1" applyFill="1" applyBorder="1" applyAlignment="1">
      <alignment horizontal="center" vertical="center"/>
    </xf>
    <xf numFmtId="43" fontId="11" fillId="2" borderId="14" xfId="10" applyFont="1" applyFill="1" applyBorder="1" applyAlignment="1">
      <alignment horizontal="center" vertical="center" wrapText="1"/>
    </xf>
    <xf numFmtId="43" fontId="11" fillId="2" borderId="15" xfId="10" applyFont="1" applyFill="1" applyBorder="1" applyAlignment="1">
      <alignment horizontal="center" vertical="center" wrapText="1"/>
    </xf>
    <xf numFmtId="43" fontId="11" fillId="2" borderId="16" xfId="10" applyFont="1" applyFill="1" applyBorder="1" applyAlignment="1">
      <alignment horizontal="center" vertical="center" wrapText="1"/>
    </xf>
    <xf numFmtId="0" fontId="25" fillId="5" borderId="0" xfId="5" applyFont="1" applyFill="1" applyAlignment="1">
      <alignment horizontal="left" vertical="center"/>
    </xf>
    <xf numFmtId="0" fontId="30" fillId="0" borderId="0" xfId="5" applyFont="1"/>
    <xf numFmtId="0" fontId="25" fillId="0" borderId="0" xfId="5" applyFont="1" applyAlignment="1">
      <alignment wrapText="1"/>
    </xf>
    <xf numFmtId="43" fontId="37" fillId="5" borderId="0" xfId="0" applyNumberFormat="1" applyFont="1" applyFill="1"/>
    <xf numFmtId="0" fontId="38" fillId="0" borderId="1" xfId="0" applyFont="1" applyFill="1" applyBorder="1" applyAlignment="1">
      <alignment horizontal="center" vertical="center" wrapText="1"/>
    </xf>
    <xf numFmtId="0" fontId="39" fillId="0" borderId="0" xfId="0" applyFont="1" applyFill="1"/>
    <xf numFmtId="0" fontId="7" fillId="0" borderId="0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5" fillId="0" borderId="1" xfId="2" applyFill="1" applyBorder="1" applyAlignment="1" applyProtection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left" vertical="center"/>
    </xf>
    <xf numFmtId="0" fontId="5" fillId="0" borderId="1" xfId="2" applyFill="1" applyBorder="1" applyAlignment="1" applyProtection="1">
      <alignment horizontal="center" vertical="center" wrapText="1"/>
    </xf>
    <xf numFmtId="0" fontId="37" fillId="0" borderId="0" xfId="0" applyFont="1" applyFill="1" applyAlignment="1">
      <alignment vertical="center" wrapText="1"/>
    </xf>
    <xf numFmtId="0" fontId="5" fillId="0" borderId="17" xfId="2" applyFill="1" applyBorder="1" applyAlignment="1" applyProtection="1">
      <alignment vertical="center" wrapText="1"/>
    </xf>
    <xf numFmtId="0" fontId="5" fillId="0" borderId="18" xfId="2" applyFill="1" applyBorder="1" applyAlignment="1" applyProtection="1">
      <alignment vertical="center" wrapText="1"/>
    </xf>
    <xf numFmtId="0" fontId="37" fillId="0" borderId="0" xfId="3" applyFont="1" applyFill="1" applyBorder="1" applyAlignment="1">
      <alignment horizontal="center" vertical="center" wrapText="1"/>
    </xf>
    <xf numFmtId="0" fontId="37" fillId="0" borderId="0" xfId="3" applyFont="1" applyFill="1" applyAlignment="1">
      <alignment wrapText="1"/>
    </xf>
    <xf numFmtId="0" fontId="39" fillId="0" borderId="1" xfId="1" applyNumberFormat="1" applyFont="1" applyFill="1" applyBorder="1" applyAlignment="1">
      <alignment horizontal="center" vertical="center" wrapText="1"/>
    </xf>
    <xf numFmtId="0" fontId="39" fillId="0" borderId="1" xfId="3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/>
    </xf>
    <xf numFmtId="43" fontId="37" fillId="5" borderId="17" xfId="12" applyFont="1" applyFill="1" applyBorder="1" applyAlignment="1">
      <alignment horizontal="left" vertical="center"/>
    </xf>
    <xf numFmtId="43" fontId="37" fillId="5" borderId="19" xfId="12" applyFont="1" applyFill="1" applyBorder="1" applyAlignment="1">
      <alignment horizontal="center"/>
    </xf>
    <xf numFmtId="43" fontId="37" fillId="5" borderId="18" xfId="12" applyFont="1" applyFill="1" applyBorder="1" applyAlignment="1">
      <alignment horizontal="center"/>
    </xf>
    <xf numFmtId="0" fontId="31" fillId="0" borderId="0" xfId="4" applyFont="1"/>
    <xf numFmtId="0" fontId="31" fillId="0" borderId="20" xfId="4" applyFont="1" applyBorder="1" applyAlignment="1">
      <alignment horizontal="center" vertical="top"/>
    </xf>
    <xf numFmtId="0" fontId="25" fillId="0" borderId="13" xfId="0" applyFont="1" applyBorder="1" applyAlignment="1">
      <alignment horizontal="justify" vertical="top" wrapText="1"/>
    </xf>
    <xf numFmtId="0" fontId="25" fillId="0" borderId="0" xfId="0" applyFont="1" applyBorder="1" applyAlignment="1">
      <alignment horizontal="center" vertical="top" wrapText="1"/>
    </xf>
    <xf numFmtId="0" fontId="25" fillId="0" borderId="0" xfId="0" applyFont="1" applyAlignment="1">
      <alignment wrapText="1"/>
    </xf>
    <xf numFmtId="0" fontId="25" fillId="0" borderId="0" xfId="0" applyFont="1"/>
    <xf numFmtId="0" fontId="25" fillId="0" borderId="13" xfId="4" applyFont="1" applyBorder="1" applyAlignment="1">
      <alignment horizontal="justify" vertical="top" wrapText="1"/>
    </xf>
    <xf numFmtId="0" fontId="25" fillId="0" borderId="0" xfId="4" applyFont="1"/>
    <xf numFmtId="43" fontId="25" fillId="0" borderId="13" xfId="4" applyNumberFormat="1" applyFont="1" applyBorder="1" applyAlignment="1">
      <alignment horizontal="justify" vertical="top" wrapText="1"/>
    </xf>
    <xf numFmtId="43" fontId="25" fillId="0" borderId="13" xfId="4" applyNumberFormat="1" applyFont="1" applyFill="1" applyBorder="1" applyAlignment="1">
      <alignment horizontal="center" vertical="top"/>
    </xf>
    <xf numFmtId="0" fontId="25" fillId="0" borderId="13" xfId="4" applyFont="1" applyBorder="1" applyAlignment="1">
      <alignment horizontal="center" vertical="center" wrapText="1"/>
    </xf>
    <xf numFmtId="0" fontId="25" fillId="0" borderId="1" xfId="4" applyFont="1" applyBorder="1" applyAlignment="1">
      <alignment horizontal="justify" vertical="top" wrapText="1"/>
    </xf>
    <xf numFmtId="0" fontId="11" fillId="0" borderId="21" xfId="5" applyFont="1" applyBorder="1" applyAlignment="1">
      <alignment horizontal="center" vertical="center" wrapText="1"/>
    </xf>
    <xf numFmtId="0" fontId="11" fillId="0" borderId="22" xfId="5" applyFont="1" applyBorder="1" applyAlignment="1">
      <alignment horizontal="center" vertical="center" wrapText="1"/>
    </xf>
    <xf numFmtId="43" fontId="11" fillId="0" borderId="1" xfId="12" applyFont="1" applyFill="1" applyBorder="1"/>
    <xf numFmtId="43" fontId="45" fillId="5" borderId="0" xfId="0" applyNumberFormat="1" applyFont="1" applyFill="1"/>
    <xf numFmtId="0" fontId="45" fillId="5" borderId="0" xfId="0" applyFont="1" applyFill="1"/>
    <xf numFmtId="0" fontId="37" fillId="0" borderId="1" xfId="1" applyNumberFormat="1" applyFont="1" applyFill="1" applyBorder="1" applyAlignment="1">
      <alignment horizontal="left" vertical="center" wrapText="1"/>
    </xf>
    <xf numFmtId="174" fontId="37" fillId="0" borderId="1" xfId="11" applyNumberFormat="1" applyFont="1" applyFill="1" applyBorder="1" applyAlignment="1">
      <alignment horizontal="center" vertical="center" wrapText="1"/>
    </xf>
    <xf numFmtId="43" fontId="37" fillId="0" borderId="1" xfId="11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37" fillId="0" borderId="1" xfId="3" applyFont="1" applyFill="1" applyBorder="1" applyAlignment="1">
      <alignment horizontal="left" vertical="center" wrapText="1"/>
    </xf>
    <xf numFmtId="43" fontId="37" fillId="0" borderId="1" xfId="3" applyNumberFormat="1" applyFont="1" applyFill="1" applyBorder="1"/>
    <xf numFmtId="169" fontId="0" fillId="0" borderId="1" xfId="0" applyNumberFormat="1" applyFill="1" applyBorder="1"/>
    <xf numFmtId="43" fontId="38" fillId="0" borderId="1" xfId="0" applyNumberFormat="1" applyFont="1" applyFill="1" applyBorder="1" applyAlignment="1">
      <alignment horizontal="center" vertical="center" wrapText="1"/>
    </xf>
    <xf numFmtId="43" fontId="38" fillId="0" borderId="1" xfId="0" applyNumberFormat="1" applyFont="1" applyFill="1" applyBorder="1" applyAlignment="1">
      <alignment horizontal="center" vertical="top" wrapText="1"/>
    </xf>
    <xf numFmtId="43" fontId="38" fillId="5" borderId="1" xfId="0" applyNumberFormat="1" applyFont="1" applyFill="1" applyBorder="1" applyAlignment="1">
      <alignment horizontal="center" vertical="center" wrapText="1"/>
    </xf>
    <xf numFmtId="0" fontId="25" fillId="0" borderId="0" xfId="5" applyFont="1" applyAlignment="1">
      <alignment horizontal="right"/>
    </xf>
    <xf numFmtId="0" fontId="34" fillId="0" borderId="0" xfId="5" applyFont="1" applyAlignment="1">
      <alignment horizontal="left"/>
    </xf>
    <xf numFmtId="0" fontId="34" fillId="0" borderId="0" xfId="5" applyFont="1" applyFill="1" applyAlignment="1">
      <alignment horizontal="left"/>
    </xf>
    <xf numFmtId="0" fontId="34" fillId="0" borderId="0" xfId="5" applyFont="1" applyFill="1" applyBorder="1" applyAlignment="1">
      <alignment horizontal="left"/>
    </xf>
    <xf numFmtId="0" fontId="21" fillId="0" borderId="0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left" vertical="center" wrapText="1"/>
    </xf>
    <xf numFmtId="0" fontId="10" fillId="3" borderId="17" xfId="5" applyFont="1" applyFill="1" applyBorder="1" applyAlignment="1">
      <alignment horizontal="left" vertical="center" wrapText="1"/>
    </xf>
    <xf numFmtId="0" fontId="11" fillId="3" borderId="1" xfId="5" applyFont="1" applyFill="1" applyBorder="1" applyAlignment="1">
      <alignment horizontal="left" vertical="center" wrapText="1"/>
    </xf>
    <xf numFmtId="0" fontId="11" fillId="3" borderId="8" xfId="5" applyFont="1" applyFill="1" applyBorder="1" applyAlignment="1">
      <alignment horizontal="left"/>
    </xf>
    <xf numFmtId="43" fontId="11" fillId="0" borderId="17" xfId="10" applyFont="1" applyFill="1" applyBorder="1" applyAlignment="1">
      <alignment horizontal="center" vertical="center"/>
    </xf>
    <xf numFmtId="2" fontId="11" fillId="5" borderId="17" xfId="5" applyNumberFormat="1" applyFont="1" applyFill="1" applyBorder="1" applyAlignment="1">
      <alignment horizontal="center" vertical="center" wrapText="1"/>
    </xf>
    <xf numFmtId="2" fontId="11" fillId="5" borderId="8" xfId="5" applyNumberFormat="1" applyFont="1" applyFill="1" applyBorder="1" applyAlignment="1">
      <alignment horizontal="center" vertical="center" wrapText="1"/>
    </xf>
    <xf numFmtId="0" fontId="11" fillId="5" borderId="8" xfId="5" applyFont="1" applyFill="1" applyBorder="1" applyAlignment="1">
      <alignment horizontal="center" vertical="center"/>
    </xf>
    <xf numFmtId="43" fontId="21" fillId="7" borderId="0" xfId="10" applyFont="1" applyFill="1" applyBorder="1" applyAlignment="1">
      <alignment horizontal="center" vertical="center" wrapText="1"/>
    </xf>
    <xf numFmtId="43" fontId="21" fillId="7" borderId="0" xfId="10" applyFont="1" applyFill="1" applyAlignment="1">
      <alignment horizontal="center" vertical="center"/>
    </xf>
    <xf numFmtId="0" fontId="11" fillId="0" borderId="11" xfId="5" applyFont="1" applyFill="1" applyBorder="1" applyAlignment="1">
      <alignment horizontal="center" vertical="center"/>
    </xf>
    <xf numFmtId="0" fontId="11" fillId="0" borderId="8" xfId="5" applyFont="1" applyFill="1" applyBorder="1" applyAlignment="1">
      <alignment horizontal="center" vertical="center"/>
    </xf>
    <xf numFmtId="43" fontId="11" fillId="0" borderId="1" xfId="10" applyFont="1" applyFill="1" applyBorder="1" applyAlignment="1">
      <alignment horizontal="left" vertical="center"/>
    </xf>
    <xf numFmtId="43" fontId="21" fillId="0" borderId="1" xfId="10" applyFont="1" applyFill="1" applyBorder="1" applyAlignment="1">
      <alignment horizontal="center" vertical="center" wrapText="1"/>
    </xf>
    <xf numFmtId="43" fontId="21" fillId="0" borderId="1" xfId="10" applyFont="1" applyFill="1" applyBorder="1" applyAlignment="1">
      <alignment horizontal="center" vertical="center"/>
    </xf>
    <xf numFmtId="43" fontId="21" fillId="2" borderId="17" xfId="10" applyFont="1" applyFill="1" applyBorder="1" applyAlignment="1">
      <alignment horizontal="center" vertical="center"/>
    </xf>
    <xf numFmtId="43" fontId="21" fillId="2" borderId="11" xfId="10" applyFont="1" applyFill="1" applyBorder="1" applyAlignment="1">
      <alignment horizontal="center" vertical="center" wrapText="1"/>
    </xf>
    <xf numFmtId="43" fontId="21" fillId="2" borderId="1" xfId="10" applyFont="1" applyFill="1" applyBorder="1" applyAlignment="1">
      <alignment horizontal="center" vertical="center" wrapText="1"/>
    </xf>
    <xf numFmtId="43" fontId="21" fillId="2" borderId="8" xfId="10" applyFont="1" applyFill="1" applyBorder="1" applyAlignment="1">
      <alignment horizontal="center" vertical="center" wrapText="1"/>
    </xf>
    <xf numFmtId="0" fontId="11" fillId="3" borderId="11" xfId="5" applyFont="1" applyFill="1" applyBorder="1" applyAlignment="1">
      <alignment horizontal="left"/>
    </xf>
    <xf numFmtId="0" fontId="11" fillId="2" borderId="11" xfId="5" applyFont="1" applyFill="1" applyBorder="1" applyAlignment="1">
      <alignment horizontal="left" vertical="center" wrapText="1"/>
    </xf>
    <xf numFmtId="0" fontId="11" fillId="2" borderId="0" xfId="5" applyFont="1" applyFill="1" applyBorder="1" applyAlignment="1">
      <alignment horizontal="center" vertical="center" wrapText="1"/>
    </xf>
    <xf numFmtId="2" fontId="11" fillId="0" borderId="1" xfId="5" applyNumberFormat="1" applyFont="1" applyBorder="1" applyAlignment="1">
      <alignment horizontal="center" vertical="center"/>
    </xf>
    <xf numFmtId="0" fontId="11" fillId="0" borderId="17" xfId="5" applyFont="1" applyBorder="1" applyAlignment="1">
      <alignment horizontal="center" vertical="center"/>
    </xf>
    <xf numFmtId="2" fontId="11" fillId="5" borderId="39" xfId="5" applyNumberFormat="1" applyFont="1" applyFill="1" applyBorder="1" applyAlignment="1">
      <alignment horizontal="center" vertical="center" wrapText="1"/>
    </xf>
    <xf numFmtId="43" fontId="21" fillId="2" borderId="0" xfId="10" applyFont="1" applyFill="1" applyBorder="1" applyAlignment="1">
      <alignment horizontal="center" vertical="center" wrapText="1"/>
    </xf>
    <xf numFmtId="43" fontId="21" fillId="2" borderId="0" xfId="10" applyFont="1" applyFill="1" applyAlignment="1">
      <alignment horizontal="center" vertical="center"/>
    </xf>
    <xf numFmtId="43" fontId="11" fillId="0" borderId="11" xfId="10" applyFont="1" applyFill="1" applyBorder="1" applyAlignment="1">
      <alignment horizontal="center" vertical="center"/>
    </xf>
    <xf numFmtId="43" fontId="11" fillId="0" borderId="8" xfId="10" applyFont="1" applyFill="1" applyBorder="1" applyAlignment="1">
      <alignment horizontal="center" vertical="center"/>
    </xf>
    <xf numFmtId="43" fontId="21" fillId="5" borderId="11" xfId="10" applyFont="1" applyFill="1" applyBorder="1" applyAlignment="1">
      <alignment horizontal="center" vertical="center" wrapText="1"/>
    </xf>
    <xf numFmtId="43" fontId="11" fillId="5" borderId="1" xfId="10" applyFont="1" applyFill="1" applyBorder="1" applyAlignment="1">
      <alignment horizontal="center" vertical="center" wrapText="1"/>
    </xf>
    <xf numFmtId="43" fontId="11" fillId="5" borderId="1" xfId="10" applyFont="1" applyFill="1" applyBorder="1" applyAlignment="1">
      <alignment horizontal="center" vertical="center"/>
    </xf>
    <xf numFmtId="43" fontId="11" fillId="5" borderId="17" xfId="10" applyFont="1" applyFill="1" applyBorder="1" applyAlignment="1">
      <alignment horizontal="center" vertical="center"/>
    </xf>
    <xf numFmtId="43" fontId="11" fillId="5" borderId="11" xfId="10" applyFont="1" applyFill="1" applyBorder="1" applyAlignment="1">
      <alignment horizontal="center" vertical="center"/>
    </xf>
    <xf numFmtId="43" fontId="11" fillId="5" borderId="11" xfId="10" applyFont="1" applyFill="1" applyBorder="1" applyAlignment="1">
      <alignment horizontal="center" vertical="center" wrapText="1"/>
    </xf>
    <xf numFmtId="43" fontId="11" fillId="5" borderId="8" xfId="10" applyFont="1" applyFill="1" applyBorder="1" applyAlignment="1">
      <alignment horizontal="center" vertical="center"/>
    </xf>
    <xf numFmtId="43" fontId="21" fillId="5" borderId="0" xfId="10" applyFont="1" applyFill="1" applyAlignment="1">
      <alignment horizontal="center" vertical="center"/>
    </xf>
    <xf numFmtId="0" fontId="11" fillId="3" borderId="3" xfId="5" applyFont="1" applyFill="1" applyBorder="1" applyAlignment="1">
      <alignment horizontal="left"/>
    </xf>
    <xf numFmtId="0" fontId="10" fillId="0" borderId="14" xfId="5" applyFont="1" applyFill="1" applyBorder="1" applyAlignment="1">
      <alignment horizontal="left"/>
    </xf>
    <xf numFmtId="0" fontId="11" fillId="0" borderId="15" xfId="5" applyFont="1" applyFill="1" applyBorder="1" applyAlignment="1">
      <alignment horizontal="left" vertical="center" wrapText="1"/>
    </xf>
    <xf numFmtId="43" fontId="11" fillId="2" borderId="15" xfId="10" applyFont="1" applyFill="1" applyBorder="1" applyAlignment="1">
      <alignment horizontal="center" vertical="center"/>
    </xf>
    <xf numFmtId="43" fontId="11" fillId="2" borderId="40" xfId="10" applyFont="1" applyFill="1" applyBorder="1" applyAlignment="1">
      <alignment horizontal="center" vertical="center"/>
    </xf>
    <xf numFmtId="0" fontId="25" fillId="0" borderId="0" xfId="5" applyFont="1" applyAlignment="1">
      <alignment horizontal="left" vertical="center"/>
    </xf>
    <xf numFmtId="0" fontId="23" fillId="0" borderId="0" xfId="5" applyFill="1" applyBorder="1"/>
    <xf numFmtId="0" fontId="23" fillId="0" borderId="0" xfId="5" applyFill="1" applyBorder="1" applyAlignment="1">
      <alignment horizontal="center" vertical="center" wrapText="1"/>
    </xf>
    <xf numFmtId="0" fontId="28" fillId="0" borderId="0" xfId="5" applyFont="1" applyFill="1" applyBorder="1" applyAlignment="1">
      <alignment horizontal="center" vertical="center" wrapText="1"/>
    </xf>
    <xf numFmtId="0" fontId="11" fillId="3" borderId="33" xfId="5" applyFont="1" applyFill="1" applyBorder="1" applyAlignment="1">
      <alignment horizontal="left"/>
    </xf>
    <xf numFmtId="16" fontId="11" fillId="0" borderId="11" xfId="5" applyNumberFormat="1" applyFont="1" applyBorder="1" applyAlignment="1">
      <alignment horizontal="left" vertical="center" wrapText="1"/>
    </xf>
    <xf numFmtId="0" fontId="11" fillId="0" borderId="9" xfId="5" applyFont="1" applyBorder="1" applyAlignment="1">
      <alignment horizontal="left" vertical="center" wrapText="1"/>
    </xf>
    <xf numFmtId="37" fontId="11" fillId="0" borderId="8" xfId="10" applyNumberFormat="1" applyFont="1" applyBorder="1" applyAlignment="1">
      <alignment horizontal="center" vertical="center"/>
    </xf>
    <xf numFmtId="0" fontId="11" fillId="0" borderId="11" xfId="5" applyFont="1" applyBorder="1" applyAlignment="1">
      <alignment horizontal="left" vertical="center" wrapText="1"/>
    </xf>
    <xf numFmtId="0" fontId="11" fillId="0" borderId="1" xfId="5" applyFont="1" applyBorder="1" applyAlignment="1">
      <alignment horizontal="left" vertical="center" wrapText="1"/>
    </xf>
    <xf numFmtId="177" fontId="11" fillId="0" borderId="8" xfId="10" applyNumberFormat="1" applyFont="1" applyBorder="1" applyAlignment="1">
      <alignment horizontal="center" vertical="center"/>
    </xf>
    <xf numFmtId="0" fontId="23" fillId="0" borderId="0" xfId="5" applyFont="1" applyFill="1" applyBorder="1" applyAlignment="1">
      <alignment horizontal="left"/>
    </xf>
    <xf numFmtId="0" fontId="23" fillId="0" borderId="0" xfId="5" applyFont="1" applyBorder="1" applyAlignment="1">
      <alignment horizontal="left"/>
    </xf>
    <xf numFmtId="0" fontId="23" fillId="0" borderId="0" xfId="5" applyFont="1" applyAlignment="1">
      <alignment horizontal="left"/>
    </xf>
    <xf numFmtId="0" fontId="11" fillId="5" borderId="11" xfId="5" applyFont="1" applyFill="1" applyBorder="1"/>
    <xf numFmtId="0" fontId="11" fillId="5" borderId="9" xfId="5" applyFont="1" applyFill="1" applyBorder="1" applyAlignment="1">
      <alignment horizontal="left" vertical="center" wrapText="1"/>
    </xf>
    <xf numFmtId="37" fontId="11" fillId="5" borderId="1" xfId="10" applyNumberFormat="1" applyFont="1" applyFill="1" applyBorder="1" applyAlignment="1">
      <alignment horizontal="center" vertical="center"/>
    </xf>
    <xf numFmtId="177" fontId="11" fillId="5" borderId="1" xfId="10" applyNumberFormat="1" applyFont="1" applyFill="1" applyBorder="1" applyAlignment="1">
      <alignment horizontal="center" vertical="center"/>
    </xf>
    <xf numFmtId="182" fontId="11" fillId="5" borderId="8" xfId="10" applyNumberFormat="1" applyFont="1" applyFill="1" applyBorder="1" applyAlignment="1">
      <alignment horizontal="center" vertical="center"/>
    </xf>
    <xf numFmtId="0" fontId="23" fillId="5" borderId="0" xfId="5" applyFill="1" applyBorder="1"/>
    <xf numFmtId="0" fontId="23" fillId="5" borderId="0" xfId="5" applyFill="1"/>
    <xf numFmtId="0" fontId="10" fillId="5" borderId="11" xfId="5" applyFont="1" applyFill="1" applyBorder="1" applyAlignment="1">
      <alignment horizontal="left"/>
    </xf>
    <xf numFmtId="0" fontId="11" fillId="5" borderId="1" xfId="5" applyFont="1" applyFill="1" applyBorder="1" applyAlignment="1">
      <alignment horizontal="center" vertical="center"/>
    </xf>
    <xf numFmtId="0" fontId="23" fillId="5" borderId="0" xfId="5" applyFill="1" applyBorder="1" applyAlignment="1">
      <alignment horizontal="left"/>
    </xf>
    <xf numFmtId="0" fontId="23" fillId="5" borderId="0" xfId="5" applyFill="1" applyAlignment="1">
      <alignment horizontal="left"/>
    </xf>
    <xf numFmtId="0" fontId="11" fillId="5" borderId="9" xfId="5" applyFont="1" applyFill="1" applyBorder="1" applyAlignment="1">
      <alignment horizontal="center" vertical="center" wrapText="1"/>
    </xf>
    <xf numFmtId="1" fontId="11" fillId="5" borderId="1" xfId="5" applyNumberFormat="1" applyFont="1" applyFill="1" applyBorder="1" applyAlignment="1">
      <alignment horizontal="center" vertical="center"/>
    </xf>
    <xf numFmtId="0" fontId="11" fillId="0" borderId="9" xfId="5" applyFont="1" applyFill="1" applyBorder="1" applyAlignment="1">
      <alignment horizontal="center" vertical="center" wrapText="1"/>
    </xf>
    <xf numFmtId="0" fontId="11" fillId="0" borderId="32" xfId="5" applyFont="1" applyFill="1" applyBorder="1" applyAlignment="1">
      <alignment horizontal="center" vertical="center"/>
    </xf>
    <xf numFmtId="0" fontId="10" fillId="3" borderId="1" xfId="5" applyFont="1" applyFill="1" applyBorder="1" applyAlignment="1">
      <alignment horizontal="left"/>
    </xf>
    <xf numFmtId="0" fontId="11" fillId="0" borderId="16" xfId="5" applyFont="1" applyFill="1" applyBorder="1" applyAlignment="1">
      <alignment horizontal="center" vertical="center"/>
    </xf>
    <xf numFmtId="2" fontId="23" fillId="0" borderId="0" xfId="5" applyNumberFormat="1" applyFill="1" applyBorder="1" applyAlignment="1">
      <alignment vertical="center" wrapText="1"/>
    </xf>
    <xf numFmtId="43" fontId="11" fillId="5" borderId="1" xfId="0" applyNumberFormat="1" applyFont="1" applyFill="1" applyBorder="1" applyAlignment="1">
      <alignment wrapText="1"/>
    </xf>
    <xf numFmtId="0" fontId="7" fillId="5" borderId="17" xfId="0" applyFont="1" applyFill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39" fillId="5" borderId="0" xfId="0" applyFont="1" applyFill="1" applyAlignment="1">
      <alignment horizontal="center" wrapText="1"/>
    </xf>
    <xf numFmtId="0" fontId="39" fillId="5" borderId="17" xfId="0" applyFont="1" applyFill="1" applyBorder="1" applyAlignment="1">
      <alignment horizontal="left" vertical="center" wrapText="1"/>
    </xf>
    <xf numFmtId="0" fontId="39" fillId="5" borderId="18" xfId="0" applyFont="1" applyFill="1" applyBorder="1" applyAlignment="1">
      <alignment horizontal="left" vertical="center" wrapText="1"/>
    </xf>
    <xf numFmtId="0" fontId="37" fillId="0" borderId="65" xfId="0" applyFont="1" applyBorder="1" applyAlignment="1">
      <alignment horizontal="center" vertical="top" wrapText="1"/>
    </xf>
    <xf numFmtId="0" fontId="37" fillId="0" borderId="54" xfId="0" applyFont="1" applyBorder="1" applyAlignment="1">
      <alignment horizontal="center" vertical="top" wrapText="1"/>
    </xf>
    <xf numFmtId="0" fontId="37" fillId="0" borderId="56" xfId="0" applyFont="1" applyBorder="1" applyAlignment="1">
      <alignment horizontal="center" vertical="top" wrapText="1"/>
    </xf>
    <xf numFmtId="0" fontId="39" fillId="0" borderId="66" xfId="0" applyFont="1" applyBorder="1" applyAlignment="1">
      <alignment horizontal="center"/>
    </xf>
    <xf numFmtId="0" fontId="39" fillId="0" borderId="67" xfId="0" applyFont="1" applyBorder="1" applyAlignment="1">
      <alignment horizontal="center"/>
    </xf>
    <xf numFmtId="0" fontId="39" fillId="0" borderId="68" xfId="0" applyFont="1" applyBorder="1" applyAlignment="1">
      <alignment horizontal="center"/>
    </xf>
    <xf numFmtId="0" fontId="37" fillId="0" borderId="43" xfId="0" applyFont="1" applyBorder="1" applyAlignment="1">
      <alignment horizontal="center" vertical="top" wrapText="1"/>
    </xf>
    <xf numFmtId="0" fontId="37" fillId="0" borderId="45" xfId="0" applyFont="1" applyBorder="1" applyAlignment="1">
      <alignment horizontal="center" vertical="top" wrapText="1"/>
    </xf>
    <xf numFmtId="0" fontId="37" fillId="0" borderId="47" xfId="0" applyFont="1" applyBorder="1" applyAlignment="1">
      <alignment horizontal="center" vertical="top" wrapText="1"/>
    </xf>
    <xf numFmtId="0" fontId="37" fillId="0" borderId="53" xfId="0" applyFont="1" applyBorder="1" applyAlignment="1">
      <alignment horizontal="center" vertical="center" wrapText="1"/>
    </xf>
    <xf numFmtId="0" fontId="37" fillId="0" borderId="55" xfId="0" applyFont="1" applyBorder="1" applyAlignment="1">
      <alignment horizontal="center" vertical="center" wrapText="1"/>
    </xf>
    <xf numFmtId="0" fontId="37" fillId="0" borderId="57" xfId="0" applyFont="1" applyBorder="1" applyAlignment="1">
      <alignment horizontal="center" vertical="center" wrapText="1"/>
    </xf>
    <xf numFmtId="0" fontId="37" fillId="0" borderId="69" xfId="0" applyFont="1" applyBorder="1" applyAlignment="1">
      <alignment horizontal="center"/>
    </xf>
    <xf numFmtId="0" fontId="37" fillId="0" borderId="70" xfId="0" applyFont="1" applyBorder="1" applyAlignment="1">
      <alignment horizontal="center"/>
    </xf>
    <xf numFmtId="0" fontId="37" fillId="0" borderId="50" xfId="0" applyFont="1" applyBorder="1" applyAlignment="1">
      <alignment horizontal="center"/>
    </xf>
    <xf numFmtId="0" fontId="37" fillId="0" borderId="71" xfId="0" applyFont="1" applyBorder="1" applyAlignment="1">
      <alignment horizontal="center"/>
    </xf>
    <xf numFmtId="0" fontId="37" fillId="0" borderId="45" xfId="0" applyFont="1" applyBorder="1" applyAlignment="1">
      <alignment horizontal="center"/>
    </xf>
    <xf numFmtId="0" fontId="37" fillId="0" borderId="47" xfId="0" applyFont="1" applyBorder="1" applyAlignment="1">
      <alignment horizontal="center"/>
    </xf>
    <xf numFmtId="0" fontId="39" fillId="0" borderId="63" xfId="0" applyFont="1" applyBorder="1" applyAlignment="1">
      <alignment horizontal="center" vertical="top" wrapText="1"/>
    </xf>
    <xf numFmtId="0" fontId="39" fillId="0" borderId="0" xfId="0" applyFont="1" applyBorder="1" applyAlignment="1">
      <alignment horizontal="center" vertical="top" wrapText="1"/>
    </xf>
    <xf numFmtId="0" fontId="39" fillId="0" borderId="64" xfId="0" applyFont="1" applyBorder="1" applyAlignment="1">
      <alignment horizontal="center" vertical="top" wrapText="1"/>
    </xf>
    <xf numFmtId="0" fontId="39" fillId="0" borderId="63" xfId="0" applyFont="1" applyBorder="1" applyAlignment="1">
      <alignment horizontal="center" vertical="top"/>
    </xf>
    <xf numFmtId="0" fontId="39" fillId="0" borderId="0" xfId="0" applyFont="1" applyBorder="1" applyAlignment="1">
      <alignment horizontal="center" vertical="top"/>
    </xf>
    <xf numFmtId="0" fontId="39" fillId="0" borderId="64" xfId="0" applyFont="1" applyBorder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9" fillId="0" borderId="1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left" vertical="top" wrapText="1"/>
    </xf>
    <xf numFmtId="0" fontId="5" fillId="0" borderId="1" xfId="2" applyFill="1" applyBorder="1" applyAlignment="1" applyProtection="1">
      <alignment horizontal="center" vertical="top"/>
    </xf>
    <xf numFmtId="0" fontId="10" fillId="0" borderId="1" xfId="0" applyFont="1" applyFill="1" applyBorder="1" applyAlignment="1">
      <alignment horizontal="center" vertical="top"/>
    </xf>
    <xf numFmtId="0" fontId="9" fillId="0" borderId="17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0" fillId="0" borderId="19" xfId="0" applyBorder="1" applyAlignment="1">
      <alignment vertical="top"/>
    </xf>
    <xf numFmtId="0" fontId="0" fillId="0" borderId="18" xfId="0" applyBorder="1" applyAlignment="1">
      <alignment vertical="top"/>
    </xf>
    <xf numFmtId="0" fontId="8" fillId="0" borderId="2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/>
    </xf>
    <xf numFmtId="0" fontId="37" fillId="0" borderId="0" xfId="0" applyFont="1" applyBorder="1" applyAlignment="1">
      <alignment horizontal="center"/>
    </xf>
    <xf numFmtId="0" fontId="9" fillId="0" borderId="23" xfId="0" applyFont="1" applyFill="1" applyBorder="1" applyAlignment="1">
      <alignment horizontal="left"/>
    </xf>
    <xf numFmtId="0" fontId="9" fillId="0" borderId="2" xfId="0" applyFont="1" applyFill="1" applyBorder="1" applyAlignment="1">
      <alignment horizontal="left"/>
    </xf>
    <xf numFmtId="0" fontId="7" fillId="5" borderId="0" xfId="0" applyFont="1" applyFill="1" applyAlignment="1">
      <alignment horizontal="center" vertical="center" wrapText="1"/>
    </xf>
    <xf numFmtId="0" fontId="17" fillId="5" borderId="0" xfId="0" applyFont="1" applyFill="1" applyAlignment="1">
      <alignment horizontal="center" vertical="center" wrapText="1"/>
    </xf>
    <xf numFmtId="0" fontId="9" fillId="5" borderId="1" xfId="0" applyFont="1" applyFill="1" applyBorder="1" applyAlignment="1">
      <alignment horizontal="left"/>
    </xf>
    <xf numFmtId="0" fontId="37" fillId="5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vertical="top" wrapText="1"/>
    </xf>
    <xf numFmtId="0" fontId="9" fillId="5" borderId="1" xfId="0" applyFont="1" applyFill="1" applyBorder="1" applyAlignment="1">
      <alignment horizontal="center"/>
    </xf>
    <xf numFmtId="0" fontId="11" fillId="5" borderId="0" xfId="0" applyFont="1" applyFill="1" applyAlignment="1">
      <alignment horizontal="left" vertical="top" wrapText="1"/>
    </xf>
    <xf numFmtId="0" fontId="37" fillId="5" borderId="1" xfId="0" applyFont="1" applyFill="1" applyBorder="1" applyAlignment="1">
      <alignment horizontal="left" vertical="center" wrapText="1"/>
    </xf>
    <xf numFmtId="0" fontId="37" fillId="5" borderId="23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25" xfId="0" applyFont="1" applyFill="1" applyBorder="1" applyAlignment="1">
      <alignment horizontal="center" vertical="center"/>
    </xf>
    <xf numFmtId="0" fontId="37" fillId="5" borderId="26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 wrapText="1"/>
    </xf>
    <xf numFmtId="0" fontId="37" fillId="5" borderId="0" xfId="0" applyFont="1" applyFill="1" applyAlignment="1">
      <alignment horizontal="left" vertical="top" wrapText="1"/>
    </xf>
    <xf numFmtId="0" fontId="37" fillId="5" borderId="0" xfId="0" applyFont="1" applyFill="1" applyBorder="1" applyAlignment="1">
      <alignment horizontal="left" vertical="top" wrapText="1"/>
    </xf>
    <xf numFmtId="0" fontId="37" fillId="5" borderId="0" xfId="0" applyFont="1" applyFill="1" applyAlignment="1">
      <alignment horizontal="center" vertical="center" wrapText="1"/>
    </xf>
    <xf numFmtId="0" fontId="38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7" fillId="0" borderId="0" xfId="0" applyFont="1" applyFill="1" applyAlignment="1">
      <alignment horizontal="center" vertical="center" wrapText="1"/>
    </xf>
    <xf numFmtId="0" fontId="37" fillId="0" borderId="0" xfId="0" applyFont="1" applyFill="1" applyAlignment="1">
      <alignment horizontal="center" vertical="center" wrapText="1"/>
    </xf>
    <xf numFmtId="0" fontId="37" fillId="0" borderId="0" xfId="0" applyFont="1" applyFill="1" applyAlignment="1">
      <alignment horizontal="left" vertical="top" wrapText="1"/>
    </xf>
    <xf numFmtId="0" fontId="10" fillId="5" borderId="1" xfId="6" applyFont="1" applyFill="1" applyBorder="1" applyAlignment="1" applyProtection="1">
      <alignment horizontal="center" vertical="center" wrapText="1"/>
    </xf>
    <xf numFmtId="0" fontId="37" fillId="5" borderId="0" xfId="0" applyFont="1" applyFill="1" applyBorder="1" applyAlignment="1">
      <alignment horizontal="center"/>
    </xf>
    <xf numFmtId="0" fontId="37" fillId="5" borderId="0" xfId="0" applyFont="1" applyFill="1" applyAlignment="1">
      <alignment vertical="top" wrapText="1"/>
    </xf>
    <xf numFmtId="0" fontId="37" fillId="5" borderId="0" xfId="0" applyFont="1" applyFill="1" applyBorder="1" applyAlignment="1">
      <alignment wrapText="1"/>
    </xf>
    <xf numFmtId="0" fontId="9" fillId="5" borderId="0" xfId="0" applyFont="1" applyFill="1" applyBorder="1" applyAlignment="1">
      <alignment horizontal="center" vertical="center"/>
    </xf>
    <xf numFmtId="0" fontId="9" fillId="5" borderId="20" xfId="0" applyFont="1" applyFill="1" applyBorder="1" applyAlignment="1">
      <alignment horizontal="center"/>
    </xf>
    <xf numFmtId="0" fontId="37" fillId="5" borderId="1" xfId="0" applyFont="1" applyFill="1" applyBorder="1" applyAlignment="1">
      <alignment horizontal="center" vertical="center" wrapText="1"/>
    </xf>
    <xf numFmtId="0" fontId="10" fillId="5" borderId="1" xfId="6" applyFont="1" applyFill="1" applyBorder="1" applyAlignment="1" applyProtection="1">
      <alignment horizontal="left" vertical="center" wrapText="1"/>
    </xf>
    <xf numFmtId="0" fontId="9" fillId="5" borderId="0" xfId="0" applyFont="1" applyFill="1" applyAlignment="1">
      <alignment horizontal="left"/>
    </xf>
    <xf numFmtId="0" fontId="37" fillId="5" borderId="0" xfId="0" applyFont="1" applyFill="1" applyAlignment="1">
      <alignment horizontal="left"/>
    </xf>
    <xf numFmtId="0" fontId="9" fillId="5" borderId="2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vertical="center"/>
    </xf>
    <xf numFmtId="0" fontId="37" fillId="5" borderId="1" xfId="0" applyFont="1" applyFill="1" applyBorder="1" applyAlignment="1">
      <alignment horizontal="left"/>
    </xf>
    <xf numFmtId="0" fontId="37" fillId="5" borderId="27" xfId="0" applyFont="1" applyFill="1" applyBorder="1" applyAlignment="1">
      <alignment horizontal="center" vertical="center"/>
    </xf>
    <xf numFmtId="0" fontId="37" fillId="5" borderId="28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horizontal="center" vertical="center"/>
    </xf>
    <xf numFmtId="0" fontId="37" fillId="5" borderId="0" xfId="0" applyFont="1" applyFill="1" applyBorder="1" applyAlignment="1">
      <alignment horizontal="center" vertical="center"/>
    </xf>
    <xf numFmtId="0" fontId="37" fillId="5" borderId="4" xfId="0" applyFont="1" applyFill="1" applyBorder="1" applyAlignment="1">
      <alignment horizontal="center" vertical="center"/>
    </xf>
    <xf numFmtId="0" fontId="37" fillId="5" borderId="17" xfId="0" applyFont="1" applyFill="1" applyBorder="1" applyAlignment="1">
      <alignment horizontal="left"/>
    </xf>
    <xf numFmtId="0" fontId="37" fillId="5" borderId="19" xfId="0" applyFont="1" applyFill="1" applyBorder="1" applyAlignment="1">
      <alignment horizontal="left"/>
    </xf>
    <xf numFmtId="0" fontId="37" fillId="5" borderId="18" xfId="0" applyFont="1" applyFill="1" applyBorder="1" applyAlignment="1">
      <alignment horizontal="left"/>
    </xf>
    <xf numFmtId="0" fontId="37" fillId="5" borderId="0" xfId="0" applyFont="1" applyFill="1" applyAlignment="1">
      <alignment horizontal="center"/>
    </xf>
    <xf numFmtId="0" fontId="37" fillId="5" borderId="23" xfId="0" applyFont="1" applyFill="1" applyBorder="1" applyAlignment="1">
      <alignment horizontal="left" vertical="center"/>
    </xf>
    <xf numFmtId="0" fontId="37" fillId="5" borderId="2" xfId="0" applyFont="1" applyFill="1" applyBorder="1" applyAlignment="1">
      <alignment horizontal="left" vertical="center"/>
    </xf>
    <xf numFmtId="0" fontId="37" fillId="5" borderId="24" xfId="0" applyFont="1" applyFill="1" applyBorder="1" applyAlignment="1">
      <alignment horizontal="left" vertical="center"/>
    </xf>
    <xf numFmtId="0" fontId="37" fillId="5" borderId="30" xfId="0" applyFont="1" applyFill="1" applyBorder="1" applyAlignment="1">
      <alignment horizontal="left" vertical="center" wrapText="1"/>
    </xf>
    <xf numFmtId="0" fontId="37" fillId="5" borderId="0" xfId="0" applyFont="1" applyFill="1" applyBorder="1" applyAlignment="1">
      <alignment horizontal="left" vertical="center" wrapText="1"/>
    </xf>
    <xf numFmtId="0" fontId="37" fillId="5" borderId="31" xfId="0" applyFont="1" applyFill="1" applyBorder="1" applyAlignment="1">
      <alignment horizontal="left" vertical="center" wrapText="1"/>
    </xf>
    <xf numFmtId="0" fontId="37" fillId="5" borderId="25" xfId="0" applyFont="1" applyFill="1" applyBorder="1" applyAlignment="1">
      <alignment horizontal="left" vertical="center" wrapText="1"/>
    </xf>
    <xf numFmtId="0" fontId="37" fillId="5" borderId="20" xfId="0" applyFont="1" applyFill="1" applyBorder="1" applyAlignment="1">
      <alignment horizontal="left" vertical="center" wrapText="1"/>
    </xf>
    <xf numFmtId="0" fontId="37" fillId="5" borderId="26" xfId="0" applyFont="1" applyFill="1" applyBorder="1" applyAlignment="1">
      <alignment horizontal="left" vertical="center" wrapText="1"/>
    </xf>
    <xf numFmtId="0" fontId="37" fillId="5" borderId="23" xfId="0" applyFont="1" applyFill="1" applyBorder="1" applyAlignment="1">
      <alignment horizontal="center" vertical="top" wrapText="1"/>
    </xf>
    <xf numFmtId="0" fontId="37" fillId="5" borderId="2" xfId="0" applyFont="1" applyFill="1" applyBorder="1" applyAlignment="1">
      <alignment horizontal="center" vertical="top" wrapText="1"/>
    </xf>
    <xf numFmtId="0" fontId="37" fillId="5" borderId="24" xfId="0" applyFont="1" applyFill="1" applyBorder="1" applyAlignment="1">
      <alignment horizontal="center" vertical="top" wrapText="1"/>
    </xf>
    <xf numFmtId="0" fontId="37" fillId="5" borderId="30" xfId="0" applyFont="1" applyFill="1" applyBorder="1" applyAlignment="1">
      <alignment horizontal="center" vertical="top" wrapText="1"/>
    </xf>
    <xf numFmtId="0" fontId="37" fillId="5" borderId="0" xfId="0" applyFont="1" applyFill="1" applyBorder="1" applyAlignment="1">
      <alignment horizontal="center" vertical="top" wrapText="1"/>
    </xf>
    <xf numFmtId="0" fontId="37" fillId="5" borderId="31" xfId="0" applyFont="1" applyFill="1" applyBorder="1" applyAlignment="1">
      <alignment horizontal="center" vertical="top" wrapText="1"/>
    </xf>
    <xf numFmtId="0" fontId="37" fillId="5" borderId="25" xfId="0" applyFont="1" applyFill="1" applyBorder="1" applyAlignment="1">
      <alignment horizontal="center" vertical="top" wrapText="1"/>
    </xf>
    <xf numFmtId="0" fontId="37" fillId="5" borderId="20" xfId="0" applyFont="1" applyFill="1" applyBorder="1" applyAlignment="1">
      <alignment horizontal="center" vertical="top" wrapText="1"/>
    </xf>
    <xf numFmtId="0" fontId="37" fillId="5" borderId="26" xfId="0" applyFont="1" applyFill="1" applyBorder="1" applyAlignment="1">
      <alignment horizontal="center" vertical="top" wrapText="1"/>
    </xf>
    <xf numFmtId="43" fontId="37" fillId="5" borderId="1" xfId="9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wrapText="1"/>
    </xf>
    <xf numFmtId="0" fontId="38" fillId="0" borderId="13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43" fontId="37" fillId="5" borderId="1" xfId="12" applyFont="1" applyFill="1" applyBorder="1" applyAlignment="1">
      <alignment horizontal="center"/>
    </xf>
    <xf numFmtId="43" fontId="11" fillId="5" borderId="1" xfId="12" applyFont="1" applyFill="1" applyBorder="1" applyAlignment="1">
      <alignment horizontal="center" wrapText="1"/>
    </xf>
    <xf numFmtId="43" fontId="11" fillId="5" borderId="1" xfId="12" applyFont="1" applyFill="1" applyBorder="1" applyAlignment="1">
      <alignment horizontal="center"/>
    </xf>
    <xf numFmtId="43" fontId="37" fillId="5" borderId="17" xfId="12" applyFont="1" applyFill="1" applyBorder="1" applyAlignment="1">
      <alignment horizontal="left" vertical="center" wrapText="1"/>
    </xf>
    <xf numFmtId="43" fontId="37" fillId="5" borderId="19" xfId="12" applyFont="1" applyFill="1" applyBorder="1" applyAlignment="1">
      <alignment horizontal="left" vertical="center" wrapText="1"/>
    </xf>
    <xf numFmtId="43" fontId="37" fillId="5" borderId="18" xfId="12" applyFont="1" applyFill="1" applyBorder="1" applyAlignment="1">
      <alignment horizontal="left" vertical="center" wrapText="1"/>
    </xf>
    <xf numFmtId="43" fontId="25" fillId="0" borderId="17" xfId="4" applyNumberFormat="1" applyFont="1" applyBorder="1" applyAlignment="1">
      <alignment vertical="center" wrapText="1"/>
    </xf>
    <xf numFmtId="43" fontId="25" fillId="0" borderId="18" xfId="4" applyNumberFormat="1" applyFont="1" applyBorder="1" applyAlignment="1">
      <alignment vertical="center" wrapText="1"/>
    </xf>
    <xf numFmtId="0" fontId="31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top"/>
    </xf>
    <xf numFmtId="0" fontId="25" fillId="0" borderId="17" xfId="0" applyFont="1" applyBorder="1" applyAlignment="1">
      <alignment horizontal="center" vertical="top" wrapText="1"/>
    </xf>
    <xf numFmtId="0" fontId="25" fillId="0" borderId="18" xfId="0" applyFont="1" applyBorder="1" applyAlignment="1">
      <alignment horizontal="center" vertical="top" wrapText="1"/>
    </xf>
    <xf numFmtId="0" fontId="25" fillId="0" borderId="17" xfId="4" applyFont="1" applyFill="1" applyBorder="1" applyAlignment="1">
      <alignment horizontal="center" vertical="top" wrapText="1"/>
    </xf>
    <xf numFmtId="0" fontId="25" fillId="0" borderId="18" xfId="4" applyFont="1" applyFill="1" applyBorder="1" applyAlignment="1">
      <alignment horizontal="center" vertical="top" wrapText="1"/>
    </xf>
    <xf numFmtId="0" fontId="11" fillId="0" borderId="11" xfId="5" applyFont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 wrapText="1"/>
    </xf>
    <xf numFmtId="0" fontId="11" fillId="0" borderId="8" xfId="5" applyFont="1" applyBorder="1" applyAlignment="1">
      <alignment horizontal="center" vertical="center" wrapText="1"/>
    </xf>
    <xf numFmtId="0" fontId="11" fillId="0" borderId="0" xfId="5" applyFont="1" applyAlignment="1">
      <alignment horizontal="left" vertical="center" wrapText="1"/>
    </xf>
    <xf numFmtId="0" fontId="11" fillId="0" borderId="13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1" fillId="0" borderId="32" xfId="5" applyFont="1" applyBorder="1" applyAlignment="1">
      <alignment horizontal="center" vertical="center" wrapText="1"/>
    </xf>
    <xf numFmtId="0" fontId="11" fillId="0" borderId="33" xfId="5" applyFont="1" applyBorder="1" applyAlignment="1">
      <alignment horizontal="center" vertical="center" wrapText="1"/>
    </xf>
    <xf numFmtId="0" fontId="29" fillId="0" borderId="0" xfId="5" applyFont="1" applyFill="1" applyBorder="1" applyAlignment="1">
      <alignment horizontal="center" vertical="center" wrapText="1"/>
    </xf>
    <xf numFmtId="0" fontId="32" fillId="0" borderId="0" xfId="5" applyFont="1" applyAlignment="1">
      <alignment horizontal="center" vertical="center" wrapText="1"/>
    </xf>
    <xf numFmtId="0" fontId="32" fillId="0" borderId="0" xfId="5" applyFont="1" applyAlignment="1">
      <alignment horizontal="left" vertical="center" wrapText="1"/>
    </xf>
    <xf numFmtId="0" fontId="11" fillId="0" borderId="34" xfId="5" applyFont="1" applyBorder="1" applyAlignment="1">
      <alignment horizontal="center" vertical="center" wrapText="1"/>
    </xf>
    <xf numFmtId="0" fontId="11" fillId="0" borderId="21" xfId="5" applyFont="1" applyBorder="1" applyAlignment="1">
      <alignment horizontal="center" vertical="center" wrapText="1"/>
    </xf>
    <xf numFmtId="0" fontId="11" fillId="0" borderId="35" xfId="5" applyFont="1" applyBorder="1" applyAlignment="1">
      <alignment horizontal="center" vertical="center" wrapText="1"/>
    </xf>
    <xf numFmtId="2" fontId="11" fillId="0" borderId="0" xfId="5" applyNumberFormat="1" applyFont="1" applyBorder="1" applyAlignment="1">
      <alignment horizontal="left" vertical="center" wrapText="1"/>
    </xf>
    <xf numFmtId="0" fontId="11" fillId="0" borderId="0" xfId="5" applyFont="1" applyAlignment="1">
      <alignment horizontal="left" wrapText="1"/>
    </xf>
    <xf numFmtId="0" fontId="24" fillId="0" borderId="0" xfId="5" applyFont="1" applyBorder="1" applyAlignment="1">
      <alignment horizontal="center" vertical="justify"/>
    </xf>
    <xf numFmtId="0" fontId="11" fillId="0" borderId="36" xfId="5" applyFont="1" applyBorder="1" applyAlignment="1">
      <alignment horizontal="center" vertical="center" wrapText="1"/>
    </xf>
    <xf numFmtId="0" fontId="11" fillId="0" borderId="37" xfId="5" applyFont="1" applyBorder="1" applyAlignment="1">
      <alignment horizontal="center" vertical="center" wrapText="1"/>
    </xf>
    <xf numFmtId="0" fontId="11" fillId="0" borderId="10" xfId="5" applyFont="1" applyBorder="1" applyAlignment="1">
      <alignment horizontal="center" vertical="center" wrapText="1"/>
    </xf>
    <xf numFmtId="0" fontId="11" fillId="0" borderId="22" xfId="5" applyFont="1" applyBorder="1" applyAlignment="1">
      <alignment horizontal="center" vertical="center" wrapText="1"/>
    </xf>
    <xf numFmtId="0" fontId="11" fillId="0" borderId="17" xfId="5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left" vertical="center" wrapText="1"/>
    </xf>
    <xf numFmtId="0" fontId="37" fillId="0" borderId="9" xfId="0" applyFont="1" applyFill="1" applyBorder="1" applyAlignment="1">
      <alignment horizontal="left" vertical="center" wrapText="1"/>
    </xf>
  </cellXfs>
  <cellStyles count="13">
    <cellStyle name="TableStyleLight1" xfId="1"/>
    <cellStyle name="Гиперссылка" xfId="2" builtinId="8"/>
    <cellStyle name="Обычный" xfId="0" builtinId="0"/>
    <cellStyle name="Обычный 2" xfId="3"/>
    <cellStyle name="Обычный 2 2" xfId="4"/>
    <cellStyle name="Обычный 3" xfId="5"/>
    <cellStyle name="Обычный_Калькуляция воды" xfId="6"/>
    <cellStyle name="Обычный_тарифы на 2002г с 1-01" xfId="7"/>
    <cellStyle name="Обычный_Тепло" xfId="8"/>
    <cellStyle name="Финансовый" xfId="9" builtinId="3"/>
    <cellStyle name="Финансовый 2" xfId="10"/>
    <cellStyle name="Финансовый 3" xfId="11"/>
    <cellStyle name="Финансовый 3 2" xfId="1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0</xdr:rowOff>
    </xdr:from>
    <xdr:to>
      <xdr:col>1</xdr:col>
      <xdr:colOff>990600</xdr:colOff>
      <xdr:row>56</xdr:row>
      <xdr:rowOff>123825</xdr:rowOff>
    </xdr:to>
    <xdr:pic>
      <xdr:nvPicPr>
        <xdr:cNvPr id="16397" name="Picture 2" descr="http://ozenka-biznesa.narod.ru/Images/f101_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18916650"/>
          <a:ext cx="990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990600</xdr:colOff>
      <xdr:row>67</xdr:row>
      <xdr:rowOff>123825</xdr:rowOff>
    </xdr:to>
    <xdr:pic>
      <xdr:nvPicPr>
        <xdr:cNvPr id="16398" name="Picture 3" descr="http://ozenka-biznesa.narod.ru/Images/f101_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21012150"/>
          <a:ext cx="990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1905000</xdr:colOff>
      <xdr:row>79</xdr:row>
      <xdr:rowOff>95250</xdr:rowOff>
    </xdr:to>
    <xdr:pic>
      <xdr:nvPicPr>
        <xdr:cNvPr id="16399" name="Picture 4" descr="http://ozenka-biznesa.narod.ru/Images/f101_3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23488650"/>
          <a:ext cx="1905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990600</xdr:colOff>
      <xdr:row>56</xdr:row>
      <xdr:rowOff>123825</xdr:rowOff>
    </xdr:to>
    <xdr:pic>
      <xdr:nvPicPr>
        <xdr:cNvPr id="16400" name="Picture 2" descr="http://ozenka-biznesa.narod.ru/Images/f101_1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18916650"/>
          <a:ext cx="990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990600</xdr:colOff>
      <xdr:row>67</xdr:row>
      <xdr:rowOff>123825</xdr:rowOff>
    </xdr:to>
    <xdr:pic>
      <xdr:nvPicPr>
        <xdr:cNvPr id="16401" name="Picture 3" descr="http://ozenka-biznesa.narod.ru/Images/f101_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21012150"/>
          <a:ext cx="990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1905000</xdr:colOff>
      <xdr:row>79</xdr:row>
      <xdr:rowOff>95250</xdr:rowOff>
    </xdr:to>
    <xdr:pic>
      <xdr:nvPicPr>
        <xdr:cNvPr id="16402" name="Picture 4" descr="http://ozenka-biznesa.narod.ru/Images/f101_3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23488650"/>
          <a:ext cx="1905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82;&#1088;&#1099;&#1090;&#1080;&#1077;%20&#1080;&#1085;&#1092;&#1088;&#1086;&#1084;&#1072;&#1094;&#1080;&#1080;/2013/&#1058;&#1077;&#1087;&#1083;&#1086;&#1089;&#1085;&#1072;&#1073;&#1078;&#1077;&#1085;&#1080;&#1077;/&#1069;&#1053;&#1058;_&#1087;&#1083;&#1072;&#1085;%202013_&#1056;&#1048;%20&#1074;%20&#1089;&#1092;&#1077;&#1088;&#1077;_&#1090;&#1077;&#1087;&#1083;&#1086;&#1089;&#1085;&#1072;&#1073;&#1078;&#1077;&#1085;&#1080;&#1103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90;%20&#1082;&#1091;&#1088;&#1072;&#1090;&#1086;&#1088;&#1086;&#1074;/&#1054;&#1090;%20&#1051;&#1077;&#1074;&#1072;&#1096;&#1086;&#1074;&#1086;&#1081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0;%202015/&#1058;&#1077;&#1087;&#1083;&#1086;&#1089;&#1085;&#1072;&#1073;&#1078;&#1077;&#1085;&#1080;&#1077;/&#1058;&#1102;&#1084;&#1077;&#1085;&#1089;&#1082;&#1072;&#1103;%20&#1086;&#1073;&#1083;&#1072;&#1089;&#1090;&#1100;/&#1041;&#1072;&#1083;&#1072;&#1085;&#1089;&#1099;/&#1060;&#1072;&#1082;&#1090;%202013_&#1061;&#1052;&#1040;&#1054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90;%20&#1082;&#1091;&#1088;&#1072;&#1090;&#1086;&#1088;&#1086;&#1074;/&#1057;&#1074;&#1086;&#1076;&#1085;&#1099;&#1081;%20&#1073;&#1072;&#1083;&#1072;&#1085;&#1089;_&#1074;&#1086;&#1076;&#1072;_&#1048;&#1057;&#1061;%20_&#1058;&#1054;&#1052;&#1057;&#1050;%20&#1086;&#1090;%20&#1055;&#1058;&#105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69;&#1054;/2014/&#1056;&#1069;&#1050;_2015_&#1087;&#1101;&#1086;/&#1041;&#1091;&#1093;.&#1086;&#1090;&#1095;&#1105;&#1090;&#1099;%20&#1080;&#1079;%201&#1057;_/&#1057;&#1074;&#1086;&#1076;%20&#1087;&#1086;%20&#1089;&#1090;&#1072;&#1090;&#1100;&#1103;&#1084;%20&#1079;&#1072;&#1090;&#1088;&#1072;&#1090;%20(&#1044;&#1058;%2020,23,25,26,91.02)%202013%20&#1075;&#1086;&#107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0;%202015/&#1054;&#1073;&#1086;&#1089;&#1085;&#1086;&#1074;&#1072;&#1085;&#1080;&#1103;%20&#1088;&#1072;&#1089;&#1093;&#1086;&#1076;&#1085;&#1099;&#1093;%20&#1079;&#1072;&#1090;&#1088;&#1072;&#1090;%20&#1087;&#1086;%20&#1082;&#1091;&#1088;&#1072;&#1090;&#1086;&#1088;&#1072;&#1084;/&#1058;&#1086;&#1087;&#1083;&#1080;&#1074;&#1086;%20&#1080;%20&#1101;&#1085;&#1077;&#1088;&#1075;&#1086;&#1086;&#1073;&#1077;&#1089;&#1087;&#1077;&#1095;&#1077;&#1085;&#1080;&#1077;/&#1053;&#1077;&#1092;&#1090;&#1100;%20&#1085;&#1072;%20&#1090;&#1077;&#1093;&#1085;&#1086;&#1083;&#1086;&#1075;&#1080;&#1095;&#1077;&#1089;&#1082;&#1080;&#1077;%20&#1085;&#1091;&#1078;&#1076;&#1099;/&#1057;&#1074;&#1086;&#1076;&#1085;&#1072;&#1103;%20&#1088;&#1072;&#1089;&#1096;&#1080;&#1092;&#1088;&#1086;&#1074;&#1082;&#1072;%20&#1079;&#1072;%202013%20&#1075;&#1086;&#1076;%20&#1082;%20&#1089;-&#1092;%20&#1087;&#1086;%20&#1076;&#1086;&#1075;&#1086;&#1074;&#1086;&#1088;&#1072;&#1084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0;%202014%20&#1058;&#1102;&#1084;&#1077;&#1085;&#1100;/&#1058;&#1040;&#1056;&#1048;&#1060;&#1067;%20&#1091;&#1090;&#1074;.&#1056;&#1057;&#1058;%20&#1085;&#1072;%202014&#1075;/&#1069;&#1053;&#1058;/&#1057;&#1084;&#1077;&#1090;&#1072;%20&#1088;&#1072;&#1089;&#1093;&#1086;&#1076;&#1086;&#1074;%20&#1087;&#1086;%20&#1090;&#1077;&#1087;&#1083;&#1091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0;%202013/&#1044;&#1086;&#1087;%20&#1040;&#1085;&#1082;&#1077;&#1090;&#1072;%20&#1080;%20&#1055;&#1088;&#1080;&#1083;%20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90;%20&#1082;&#1091;&#1088;&#1072;&#1090;&#1086;&#1088;&#1086;&#1074;/&#1050;&#1086;&#1087;&#1080;&#1103;%20&#1058;&#1086;&#1087;&#1083;&#1080;&#1074;&#1086;%20&#1069;&#1069;%20&#1058;&#1054;%20&#1086;&#1090;%20&#1057;&#1090;&#1088;&#1102;&#1082;&#1072;%20&#1042;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90;%20&#1082;&#1091;&#1088;&#1072;&#1090;&#1086;&#1088;&#1086;&#1074;/&#1086;&#1090;%20&#1050;&#1072;&#1088;&#1087;&#1086;&#1074;&#1086;&#108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69;&#1054;/2014/&#1056;&#1069;&#1050;_2015_&#1087;&#1101;&#1086;/&#1057;&#1084;&#1077;&#1090;&#1099;_&#1046;&#1050;&#1061;/&#1041;&#1091;&#1093;.&#1086;&#1090;&#1095;&#1105;&#1090;&#1085;&#1086;&#1089;&#1090;&#1100;_2013_&#1046;&#1050;&#1061;/&#1054;&#1090;&#1095;&#1105;&#1090;%20&#1090;&#1077;&#1087;&#1083;&#1086;&#1089;&#1085;&#1072;&#1073;&#1078;&#1077;&#1085;&#1080;&#1077;_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._&#1069;&#1053;&#1058;%20&#1092;&#1072;&#1082;&#1090;%202013%20&#1044;&#1058;&#1056;%20&#1089;%20&#1086;&#1073;&#1085;&#1086;&#1074;&#1083;&#1077;&#1085;&#1085;&#1099;&#1084;&#1080;%20&#1092;&#1086;&#1088;&#1084;&#1072;&#1084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69;&#1054;/2013/&#1060;&#1040;&#1050;&#1058;_2013/&#1057;&#1074;&#1086;&#1076;%20&#1087;&#1086;%20&#1042;&#1044;_20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90;%20&#1082;&#1091;&#1088;&#1072;&#1090;&#1086;&#1088;&#1086;&#1074;/&#1053;&#1072;&#1082;&#1086;&#1087;&#1080;&#1090;&#1077;&#1083;&#1100;&#1085;&#1072;&#1103;%20%20&#1087;&#1086;%20%20&#1056;&#1069;&#1050;%20%20&#1085;&#1072;%202013%20%20&#1075;%20%20(&#1058;&#1045;&#1055;&#1051;&#1054;&#1058;&#1045;&#1061;&#1053;&#1048;&#1050;&#1040;)%20&#1086;&#1090;%20&#1057;&#1087;&#1080;&#1088;&#1080;&#1076;&#1086;&#1085;&#1086;&#1074;&#1086;&#108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90;%20&#1082;&#1091;&#1088;&#1072;&#1090;&#1086;&#1088;&#1086;&#1074;/T._&#1069;&#1053;&#1058;%20&#1092;&#1072;&#1082;&#1090;%202013%20&#1044;&#1058;&#1056;%20&#1089;%20&#1086;&#1073;&#1085;&#1086;&#1074;&#1083;&#1077;&#1085;&#1085;&#1099;&#1084;&#1080;%20&#1092;&#1086;&#1088;&#1084;&#1072;&#1084;&#1080;%20&#1061;&#1052;&#1040;&#1054;%20&#1086;&#1090;%20&#1055;&#1058;&#105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90;%20&#1082;&#1091;&#1088;&#1072;&#1090;&#1086;&#1088;&#1086;&#1074;/&#1086;&#1090;%20&#1041;&#1086;&#1088;&#1090;&#1085;&#1080;&#1082;&#1086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1_Оглавление форм"/>
      <sheetName val="Ф.1.(п.15.а. п.18)"/>
      <sheetName val="Т1.1."/>
      <sheetName val="Т1.2"/>
      <sheetName val="Т1.3."/>
      <sheetName val="Т2"/>
      <sheetName val="Т2.2"/>
      <sheetName val="Т2.1"/>
      <sheetName val="Т3"/>
      <sheetName val="Т4 "/>
      <sheetName val="Т5"/>
      <sheetName val="Т6"/>
      <sheetName val="Т7"/>
      <sheetName val="Т8"/>
      <sheetName val="Приложение 1 (2011-2013)"/>
      <sheetName val="Приложение 2 (2011-2013)"/>
      <sheetName val="Приложение 3 (1 кв.2013_отчёт)"/>
      <sheetName val="Приложение 3 (2 кв.2013_отчёт)"/>
      <sheetName val="Приложение 1 (2014-2018)"/>
      <sheetName val="Приложение 2 (на 2014-2018)"/>
      <sheetName val="Перечень мероприятий "/>
    </sheetNames>
    <sheetDataSet>
      <sheetData sheetId="0" refreshError="1"/>
      <sheetData sheetId="1" refreshError="1">
        <row r="11">
          <cell r="B11" t="str">
            <v>производство тепловой энергии (мощности) не в режиме комбинированной выработки электрической и тепловой энергии источниками тепловой 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B8" t="str">
            <v>Положение о закупках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Т2"/>
    </sheetNames>
    <sheetDataSet>
      <sheetData sheetId="0">
        <row r="49">
          <cell r="C49">
            <v>50.345875000000014</v>
          </cell>
        </row>
        <row r="50">
          <cell r="C50">
            <v>9.248645263569264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ХМАО"/>
    </sheetNames>
    <sheetDataSet>
      <sheetData sheetId="0">
        <row r="14">
          <cell r="K14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исх.вода_Томск"/>
    </sheetNames>
    <sheetDataSet>
      <sheetData sheetId="0">
        <row r="48">
          <cell r="E48">
            <v>49267.1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DSheet"/>
    </sheetNames>
    <sheetDataSet>
      <sheetData sheetId="0">
        <row r="10569">
          <cell r="K10569">
            <v>1562735</v>
          </cell>
          <cell r="L10569">
            <v>2921</v>
          </cell>
        </row>
        <row r="10570">
          <cell r="K10570">
            <v>3248010.31</v>
          </cell>
          <cell r="L10570">
            <v>297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Нефть"/>
    </sheetNames>
    <sheetDataSet>
      <sheetData sheetId="0">
        <row r="14">
          <cell r="AO14">
            <v>356.3</v>
          </cell>
          <cell r="AP14">
            <v>3813478.5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1 Смета прил 4.6 методики 760-э"/>
      <sheetName val="3 прибыль"/>
    </sheetNames>
    <sheetDataSet>
      <sheetData sheetId="0">
        <row r="105">
          <cell r="J105">
            <v>84251.837726981335</v>
          </cell>
        </row>
        <row r="121">
          <cell r="J121">
            <v>23.302299999999999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на 2013г"/>
      <sheetName val="на 2012"/>
      <sheetName val="Прил 5.1 Регламент-тепло "/>
      <sheetName val="Прил 5.1 Регламент-стоки"/>
      <sheetName val="Прил 6.2 Подряд-тепло  "/>
      <sheetName val="Прил 6.2 Подряд-водосн. оч."/>
      <sheetName val="Прил 6.2 Подряд-водоотведение"/>
    </sheetNames>
    <sheetDataSet>
      <sheetData sheetId="0">
        <row r="72">
          <cell r="K72">
            <v>780086</v>
          </cell>
        </row>
        <row r="101">
          <cell r="K101">
            <v>367869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Т2.1"/>
    </sheetNames>
    <sheetDataSet>
      <sheetData sheetId="0">
        <row r="83">
          <cell r="B83">
            <v>4066.5</v>
          </cell>
        </row>
        <row r="86">
          <cell r="B86">
            <v>956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Т2"/>
    </sheetNames>
    <sheetDataSet>
      <sheetData sheetId="0">
        <row r="13">
          <cell r="C13">
            <v>72625.091799999995</v>
          </cell>
        </row>
        <row r="41">
          <cell r="C41">
            <v>21.660399999999999</v>
          </cell>
        </row>
        <row r="42">
          <cell r="C42">
            <v>7.8818400000000004</v>
          </cell>
        </row>
        <row r="43">
          <cell r="C43">
            <v>13.778559999999999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DSheet"/>
      <sheetName val="Итого Теплоснабжение"/>
      <sheetName val="Лист1"/>
    </sheetNames>
    <sheetDataSet>
      <sheetData sheetId="0"/>
      <sheetData sheetId="1">
        <row r="12">
          <cell r="K12">
            <v>67682.44</v>
          </cell>
        </row>
        <row r="23">
          <cell r="K23">
            <v>7813.79</v>
          </cell>
        </row>
        <row r="26">
          <cell r="K26">
            <v>1562735</v>
          </cell>
        </row>
        <row r="27">
          <cell r="K27">
            <v>3248010.31</v>
          </cell>
        </row>
        <row r="29">
          <cell r="K29">
            <v>44580.39</v>
          </cell>
        </row>
        <row r="53">
          <cell r="K53">
            <v>7898980.8399999999</v>
          </cell>
        </row>
        <row r="61">
          <cell r="K61">
            <v>0</v>
          </cell>
        </row>
        <row r="62">
          <cell r="K62">
            <v>29268612.07</v>
          </cell>
        </row>
        <row r="101">
          <cell r="K101">
            <v>14071662.890000001</v>
          </cell>
        </row>
        <row r="213">
          <cell r="K213">
            <v>1042226.0999999999</v>
          </cell>
        </row>
        <row r="257">
          <cell r="K257">
            <v>31926.39</v>
          </cell>
        </row>
        <row r="268">
          <cell r="K268">
            <v>15949.640000000001</v>
          </cell>
        </row>
        <row r="295">
          <cell r="K295">
            <v>12697.92</v>
          </cell>
        </row>
        <row r="298">
          <cell r="K298">
            <v>243024.78</v>
          </cell>
        </row>
        <row r="299">
          <cell r="K299">
            <v>1616519.3900000001</v>
          </cell>
        </row>
        <row r="347">
          <cell r="K347">
            <v>101535.56999999999</v>
          </cell>
        </row>
        <row r="381">
          <cell r="K381">
            <v>70257.550000000017</v>
          </cell>
        </row>
        <row r="407">
          <cell r="K407">
            <v>251445.90000000002</v>
          </cell>
        </row>
        <row r="447">
          <cell r="K447">
            <v>89726.12</v>
          </cell>
        </row>
        <row r="451">
          <cell r="K451">
            <v>68676.12</v>
          </cell>
        </row>
        <row r="453">
          <cell r="K453">
            <v>10140660.460000001</v>
          </cell>
        </row>
        <row r="503">
          <cell r="K503">
            <v>3788644.2300000004</v>
          </cell>
        </row>
        <row r="540">
          <cell r="K540">
            <v>276709.82</v>
          </cell>
        </row>
        <row r="568">
          <cell r="K568">
            <v>87014535.019999996</v>
          </cell>
        </row>
        <row r="570">
          <cell r="K570">
            <v>5833.065205047038</v>
          </cell>
        </row>
        <row r="572">
          <cell r="K572">
            <v>0.22110319332198058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Т1_Оглавление форм"/>
      <sheetName val="Ф.1.(п.15.а. п.18)"/>
      <sheetName val="Т1.1."/>
      <sheetName val="Т1.2"/>
      <sheetName val="Т1.3."/>
      <sheetName val="Т2"/>
      <sheetName val="Т2.1"/>
      <sheetName val="Т2.2"/>
      <sheetName val="Т3"/>
      <sheetName val="Т4 "/>
      <sheetName val="Т5"/>
      <sheetName val="Т6"/>
      <sheetName val="Т7"/>
      <sheetName val="Т8"/>
      <sheetName val="Т9"/>
      <sheetName val="Приложение 1 теплоснабжение"/>
      <sheetName val="Приложение 2 (теплоснабжение)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8">
          <cell r="B18">
            <v>3.2135033976452383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</sheetNames>
    <sheetDataSet>
      <sheetData sheetId="0">
        <row r="709">
          <cell r="K709">
            <v>14388.946830000001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накоп. для РЭК по годам "/>
      <sheetName val=" 2013г по  перечню "/>
      <sheetName val="по договорам 2013г."/>
    </sheetNames>
    <sheetDataSet>
      <sheetData sheetId="0"/>
      <sheetData sheetId="1">
        <row r="20">
          <cell r="K20">
            <v>105114</v>
          </cell>
        </row>
        <row r="26">
          <cell r="K26">
            <v>100383</v>
          </cell>
        </row>
        <row r="27">
          <cell r="K27">
            <v>920192</v>
          </cell>
        </row>
        <row r="28">
          <cell r="K28">
            <v>400882</v>
          </cell>
        </row>
        <row r="29">
          <cell r="K29">
            <v>83993.17</v>
          </cell>
        </row>
        <row r="32">
          <cell r="K32">
            <v>943113</v>
          </cell>
        </row>
        <row r="33">
          <cell r="K33">
            <v>86968</v>
          </cell>
        </row>
        <row r="35">
          <cell r="K35">
            <v>1093891</v>
          </cell>
        </row>
        <row r="36">
          <cell r="K36">
            <v>287136</v>
          </cell>
        </row>
        <row r="38">
          <cell r="K38">
            <v>872799</v>
          </cell>
        </row>
        <row r="39">
          <cell r="K39">
            <v>94451</v>
          </cell>
        </row>
        <row r="41">
          <cell r="K41">
            <v>941344</v>
          </cell>
        </row>
        <row r="42">
          <cell r="K42">
            <v>85564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Т1_Оглавление форм"/>
      <sheetName val="Ф.1.(п.15.а. п.18)"/>
      <sheetName val="Т1.1."/>
      <sheetName val="Т1.2"/>
      <sheetName val="Т1.3."/>
      <sheetName val="Т2"/>
      <sheetName val="Т2.1"/>
      <sheetName val="Т2.2"/>
      <sheetName val="Т3"/>
      <sheetName val="Т4 "/>
      <sheetName val="Т5"/>
      <sheetName val="Т6"/>
      <sheetName val="Т7"/>
      <sheetName val="Т8"/>
      <sheetName val="Т9"/>
      <sheetName val="Приложение 1 (теплоснабжение)"/>
      <sheetName val="Приложение 2 (теплоснабжение)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8">
          <cell r="B38">
            <v>4.7300000000000004</v>
          </cell>
        </row>
        <row r="39">
          <cell r="B39">
            <v>29162.99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Т2"/>
    </sheetNames>
    <sheetDataSet>
      <sheetData sheetId="0">
        <row r="37">
          <cell r="C37">
            <v>41.69</v>
          </cell>
        </row>
        <row r="44">
          <cell r="C44">
            <v>7.4298000000000002</v>
          </cell>
        </row>
        <row r="45">
          <cell r="C45">
            <v>2.1193</v>
          </cell>
        </row>
        <row r="46">
          <cell r="C46">
            <v>0</v>
          </cell>
        </row>
        <row r="47">
          <cell r="C47">
            <v>6</v>
          </cell>
        </row>
        <row r="48">
          <cell r="C4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Microsoft_Office_Word_97_-_20031.doc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package" Target="../embeddings/_________Microsoft_Office_Word1.docx"/><Relationship Id="rId1" Type="http://schemas.openxmlformats.org/officeDocument/2006/relationships/vmlDrawing" Target="../drawings/vmlDrawing2.vml"/><Relationship Id="rId4" Type="http://schemas.openxmlformats.org/officeDocument/2006/relationships/oleObject" Target="../embeddings/_____Microsoft_Office_Excel_97-20032.xls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..\..\2014\&#1058;&#1077;&#1087;&#1083;&#1086;&#1089;&#1085;&#1072;&#1073;&#1078;&#1077;&#1085;&#1080;&#1077;\&#1069;&#1053;&#1058;_&#1090;&#1077;&#1087;&#1083;&#1086;%20&#1087;&#1088;&#1086;&#1075;&#1085;&#1086;&#1079;\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nt_secr@energoneft-t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rec.tomsk.gov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B1:E21"/>
  <sheetViews>
    <sheetView topLeftCell="B1" workbookViewId="0">
      <selection activeCell="B5" sqref="B5"/>
    </sheetView>
  </sheetViews>
  <sheetFormatPr defaultRowHeight="44.25" customHeight="1"/>
  <cols>
    <col min="1" max="1" width="9.140625" style="1"/>
    <col min="2" max="2" width="89" style="1" customWidth="1"/>
    <col min="3" max="3" width="16.42578125" style="1" customWidth="1"/>
    <col min="4" max="4" width="20.85546875" style="1" customWidth="1"/>
    <col min="5" max="5" width="49.140625" style="1" customWidth="1"/>
    <col min="6" max="16384" width="9.140625" style="1"/>
  </cols>
  <sheetData>
    <row r="1" spans="2:5" ht="44.25" customHeight="1">
      <c r="B1" s="352" t="s">
        <v>260</v>
      </c>
      <c r="C1" s="352"/>
      <c r="D1" s="352"/>
    </row>
    <row r="2" spans="2:5" ht="18" customHeight="1"/>
    <row r="3" spans="2:5" ht="18" customHeight="1"/>
    <row r="4" spans="2:5" ht="44.25" customHeight="1">
      <c r="B4" s="349" t="s">
        <v>395</v>
      </c>
      <c r="C4" s="350"/>
      <c r="D4" s="351"/>
    </row>
    <row r="5" spans="2:5" ht="44.25" customHeight="1">
      <c r="B5" s="88" t="s">
        <v>233</v>
      </c>
      <c r="C5" s="88" t="s">
        <v>234</v>
      </c>
      <c r="D5" s="88" t="s">
        <v>235</v>
      </c>
    </row>
    <row r="6" spans="2:5" ht="44.25" customHeight="1">
      <c r="B6" s="87" t="s">
        <v>236</v>
      </c>
      <c r="C6" s="19" t="s">
        <v>237</v>
      </c>
      <c r="D6" s="89" t="s">
        <v>238</v>
      </c>
      <c r="E6" s="1" t="s">
        <v>239</v>
      </c>
    </row>
    <row r="7" spans="2:5" ht="44.25" customHeight="1">
      <c r="B7" s="87" t="s">
        <v>285</v>
      </c>
      <c r="C7" s="19" t="s">
        <v>171</v>
      </c>
      <c r="D7" s="89" t="s">
        <v>286</v>
      </c>
    </row>
    <row r="8" spans="2:5" ht="44.25" customHeight="1">
      <c r="B8" s="51" t="s">
        <v>287</v>
      </c>
      <c r="C8" s="19" t="s">
        <v>172</v>
      </c>
      <c r="D8" s="19" t="s">
        <v>240</v>
      </c>
    </row>
    <row r="9" spans="2:5" ht="44.25" customHeight="1">
      <c r="B9" s="39" t="s">
        <v>289</v>
      </c>
      <c r="C9" s="19" t="s">
        <v>171</v>
      </c>
      <c r="D9" s="19" t="s">
        <v>240</v>
      </c>
    </row>
    <row r="10" spans="2:5" ht="44.25" customHeight="1">
      <c r="B10" s="40" t="s">
        <v>288</v>
      </c>
      <c r="C10" s="19" t="s">
        <v>171</v>
      </c>
      <c r="D10" s="19" t="s">
        <v>240</v>
      </c>
    </row>
    <row r="11" spans="2:5" ht="44.25" customHeight="1">
      <c r="B11" s="39" t="s">
        <v>290</v>
      </c>
      <c r="C11" s="19" t="s">
        <v>172</v>
      </c>
      <c r="D11" s="19" t="s">
        <v>240</v>
      </c>
    </row>
    <row r="12" spans="2:5" ht="44.25" customHeight="1">
      <c r="B12" s="39" t="s">
        <v>291</v>
      </c>
      <c r="C12" s="19" t="s">
        <v>173</v>
      </c>
      <c r="D12" s="19" t="s">
        <v>240</v>
      </c>
    </row>
    <row r="13" spans="2:5" ht="44.25" customHeight="1">
      <c r="B13" s="39" t="s">
        <v>292</v>
      </c>
      <c r="C13" s="19" t="s">
        <v>173</v>
      </c>
      <c r="D13" s="19" t="s">
        <v>240</v>
      </c>
    </row>
    <row r="14" spans="2:5" ht="44.25" customHeight="1">
      <c r="B14" s="39" t="s">
        <v>241</v>
      </c>
      <c r="C14" s="19" t="s">
        <v>242</v>
      </c>
      <c r="D14" s="90" t="s">
        <v>293</v>
      </c>
    </row>
    <row r="15" spans="2:5" ht="44.25" customHeight="1">
      <c r="B15" s="39" t="s">
        <v>243</v>
      </c>
      <c r="C15" s="19" t="s">
        <v>244</v>
      </c>
      <c r="D15" s="90" t="s">
        <v>245</v>
      </c>
    </row>
    <row r="16" spans="2:5" ht="44.25" customHeight="1">
      <c r="B16" s="39" t="s">
        <v>246</v>
      </c>
      <c r="C16" s="19" t="s">
        <v>247</v>
      </c>
      <c r="D16" s="90" t="s">
        <v>248</v>
      </c>
      <c r="E16" s="1" t="s">
        <v>249</v>
      </c>
    </row>
    <row r="17" spans="2:5" ht="44.25" customHeight="1">
      <c r="B17" s="39" t="s">
        <v>301</v>
      </c>
      <c r="C17" s="19"/>
      <c r="D17" s="115" t="s">
        <v>355</v>
      </c>
      <c r="E17" s="91"/>
    </row>
    <row r="18" spans="2:5" ht="44.25" customHeight="1">
      <c r="B18" s="39" t="s">
        <v>250</v>
      </c>
      <c r="C18" s="19" t="s">
        <v>251</v>
      </c>
      <c r="D18" s="89" t="s">
        <v>230</v>
      </c>
    </row>
    <row r="19" spans="2:5" ht="44.25" customHeight="1">
      <c r="B19" s="39" t="s">
        <v>252</v>
      </c>
      <c r="C19" s="19" t="s">
        <v>253</v>
      </c>
      <c r="D19" s="89" t="s">
        <v>254</v>
      </c>
    </row>
    <row r="20" spans="2:5" ht="44.25" customHeight="1">
      <c r="B20" s="39" t="s">
        <v>255</v>
      </c>
      <c r="C20" s="19" t="s">
        <v>256</v>
      </c>
      <c r="D20" s="89" t="s">
        <v>257</v>
      </c>
    </row>
    <row r="21" spans="2:5" ht="44.25" customHeight="1">
      <c r="B21" s="39" t="s">
        <v>258</v>
      </c>
      <c r="C21" s="19" t="s">
        <v>259</v>
      </c>
      <c r="D21" s="89" t="s">
        <v>254</v>
      </c>
    </row>
  </sheetData>
  <mergeCells count="2">
    <mergeCell ref="B4:D4"/>
    <mergeCell ref="B1:D1"/>
  </mergeCells>
  <hyperlinks>
    <hyperlink ref="D6" location="'Ф.1.(п.15.а. п.18)'!A1" display="п. 15 а)"/>
    <hyperlink ref="D7" location="Т1.1.!A1" display="п. 15 б)"/>
    <hyperlink ref="D15" location="Т2.1!A1" display="Т2.1!A1"/>
    <hyperlink ref="D16" location="Т2.2!A1" display="по каждому источнику тепловой энергии "/>
    <hyperlink ref="D17" location="'Перечень мероприятий'!A1" display="'Перечень мероприятий'!A1"/>
    <hyperlink ref="D18" location="'Т4 '!A1" display="не устанавливается"/>
    <hyperlink ref="D19" location="Т5!A1" display="Т5!A1"/>
    <hyperlink ref="D20" location="Т6!A1" display="Т6!A1"/>
    <hyperlink ref="D21" location="Т7!A1" display="не осуществляется"/>
    <hyperlink ref="D14" location="Т2!A1" display="Т2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N67"/>
  <sheetViews>
    <sheetView workbookViewId="0">
      <selection activeCell="B6" sqref="B6:C6"/>
    </sheetView>
  </sheetViews>
  <sheetFormatPr defaultRowHeight="15"/>
  <cols>
    <col min="1" max="1" width="49.28515625" style="1" customWidth="1"/>
    <col min="2" max="2" width="32.5703125" style="1" customWidth="1"/>
    <col min="3" max="3" width="29.5703125" style="1" customWidth="1"/>
    <col min="4" max="14" width="11.42578125" style="1" customWidth="1"/>
    <col min="15" max="16384" width="9.140625" style="1"/>
  </cols>
  <sheetData>
    <row r="1" spans="1:3" ht="15.75">
      <c r="A1" s="37" t="s">
        <v>179</v>
      </c>
    </row>
    <row r="2" spans="1:3">
      <c r="A2" s="14"/>
    </row>
    <row r="3" spans="1:3">
      <c r="A3" s="436" t="s">
        <v>0</v>
      </c>
      <c r="B3" s="437" t="s">
        <v>202</v>
      </c>
      <c r="C3" s="437"/>
    </row>
    <row r="4" spans="1:3">
      <c r="A4" s="436"/>
      <c r="B4" s="437"/>
      <c r="C4" s="437"/>
    </row>
    <row r="5" spans="1:3">
      <c r="A5" s="15" t="s">
        <v>14</v>
      </c>
      <c r="B5" s="405">
        <v>7022010799</v>
      </c>
      <c r="C5" s="405"/>
    </row>
    <row r="6" spans="1:3">
      <c r="A6" s="15" t="s">
        <v>15</v>
      </c>
      <c r="B6" s="405">
        <v>702201001</v>
      </c>
      <c r="C6" s="405"/>
    </row>
    <row r="7" spans="1:3">
      <c r="A7" s="15" t="s">
        <v>61</v>
      </c>
      <c r="B7" s="405" t="s">
        <v>203</v>
      </c>
      <c r="C7" s="405"/>
    </row>
    <row r="8" spans="1:3" ht="14.25" customHeight="1">
      <c r="A8" s="16" t="s">
        <v>34</v>
      </c>
      <c r="B8" s="405" t="s">
        <v>230</v>
      </c>
      <c r="C8" s="405"/>
    </row>
    <row r="9" spans="1:3" ht="36.75" hidden="1" customHeight="1">
      <c r="A9" s="435"/>
      <c r="B9" s="435"/>
      <c r="C9" s="435"/>
    </row>
    <row r="10" spans="1:3" ht="1.5" customHeight="1">
      <c r="A10" s="17"/>
      <c r="B10" s="17"/>
      <c r="C10" s="17"/>
    </row>
    <row r="11" spans="1:3" ht="42.75" customHeight="1">
      <c r="A11" s="18" t="s">
        <v>98</v>
      </c>
      <c r="B11" s="405" t="s">
        <v>183</v>
      </c>
      <c r="C11" s="405"/>
    </row>
    <row r="12" spans="1:3" ht="48" customHeight="1">
      <c r="A12" s="18" t="s">
        <v>99</v>
      </c>
      <c r="B12" s="405" t="s">
        <v>183</v>
      </c>
      <c r="C12" s="405"/>
    </row>
    <row r="13" spans="1:3" ht="47.25" customHeight="1">
      <c r="A13" s="16" t="s">
        <v>100</v>
      </c>
      <c r="B13" s="405" t="s">
        <v>183</v>
      </c>
      <c r="C13" s="405"/>
    </row>
    <row r="14" spans="1:3" ht="40.5" customHeight="1">
      <c r="A14" s="434" t="s">
        <v>101</v>
      </c>
      <c r="B14" s="434"/>
      <c r="C14" s="434"/>
    </row>
    <row r="15" spans="1:3" hidden="1"/>
    <row r="16" spans="1:3" ht="45">
      <c r="A16" s="19" t="s">
        <v>206</v>
      </c>
      <c r="B16" s="20" t="s">
        <v>37</v>
      </c>
      <c r="C16" s="20" t="s">
        <v>35</v>
      </c>
    </row>
    <row r="17" spans="1:4">
      <c r="A17" s="17" t="s">
        <v>71</v>
      </c>
      <c r="B17" s="21">
        <v>0</v>
      </c>
      <c r="C17" s="21">
        <v>0</v>
      </c>
    </row>
    <row r="18" spans="1:4">
      <c r="A18" s="17" t="s">
        <v>72</v>
      </c>
      <c r="B18" s="21">
        <v>0</v>
      </c>
      <c r="C18" s="21">
        <v>0</v>
      </c>
    </row>
    <row r="19" spans="1:4">
      <c r="A19" s="17" t="s">
        <v>73</v>
      </c>
      <c r="B19" s="21">
        <v>0</v>
      </c>
      <c r="C19" s="21">
        <v>0</v>
      </c>
    </row>
    <row r="20" spans="1:4">
      <c r="A20" s="17" t="s">
        <v>74</v>
      </c>
      <c r="B20" s="21">
        <v>0</v>
      </c>
      <c r="C20" s="21">
        <v>0</v>
      </c>
    </row>
    <row r="21" spans="1:4">
      <c r="A21" s="432" t="s">
        <v>205</v>
      </c>
      <c r="B21" s="432"/>
      <c r="C21" s="432"/>
      <c r="D21" s="432"/>
    </row>
    <row r="22" spans="1:4" ht="3" customHeight="1">
      <c r="A22" s="22"/>
      <c r="B22" s="22"/>
    </row>
    <row r="23" spans="1:4" ht="46.5" hidden="1" customHeight="1" thickBot="1">
      <c r="A23" s="23"/>
      <c r="B23" s="428"/>
      <c r="C23" s="428"/>
      <c r="D23" s="428"/>
    </row>
    <row r="24" spans="1:4" ht="35.25" hidden="1" customHeight="1" thickBot="1">
      <c r="A24" s="23"/>
      <c r="B24" s="428"/>
      <c r="C24" s="428"/>
      <c r="D24" s="428"/>
    </row>
    <row r="25" spans="1:4" ht="15.75" hidden="1" thickBot="1">
      <c r="A25" s="23"/>
      <c r="B25" s="428"/>
      <c r="C25" s="428"/>
      <c r="D25" s="428"/>
    </row>
    <row r="26" spans="1:4" ht="15.75" hidden="1" thickBot="1">
      <c r="A26" s="23"/>
      <c r="B26" s="428"/>
      <c r="C26" s="428"/>
      <c r="D26" s="428"/>
    </row>
    <row r="27" spans="1:4" ht="15.75" hidden="1" thickBot="1">
      <c r="A27" s="24"/>
      <c r="B27" s="24"/>
      <c r="C27" s="24"/>
      <c r="D27" s="24"/>
    </row>
    <row r="28" spans="1:4">
      <c r="A28" s="424" t="s">
        <v>207</v>
      </c>
      <c r="B28" s="424" t="s">
        <v>159</v>
      </c>
      <c r="C28" s="424" t="s">
        <v>78</v>
      </c>
      <c r="D28" s="424" t="s">
        <v>165</v>
      </c>
    </row>
    <row r="29" spans="1:4">
      <c r="A29" s="424"/>
      <c r="B29" s="424"/>
      <c r="C29" s="424"/>
      <c r="D29" s="424"/>
    </row>
    <row r="30" spans="1:4" ht="27.75" customHeight="1">
      <c r="A30" s="431" t="s">
        <v>208</v>
      </c>
      <c r="B30" s="431"/>
      <c r="C30" s="431"/>
      <c r="D30" s="431"/>
    </row>
    <row r="31" spans="1:4">
      <c r="A31" s="25" t="s">
        <v>166</v>
      </c>
      <c r="B31" s="26">
        <v>0</v>
      </c>
      <c r="C31" s="26">
        <v>0</v>
      </c>
      <c r="D31" s="26">
        <v>0</v>
      </c>
    </row>
    <row r="32" spans="1:4" ht="29.25">
      <c r="A32" s="25" t="s">
        <v>46</v>
      </c>
      <c r="B32" s="27">
        <v>0</v>
      </c>
      <c r="C32" s="28">
        <v>0</v>
      </c>
      <c r="D32" s="29">
        <v>0</v>
      </c>
    </row>
    <row r="33" spans="1:4" ht="29.25">
      <c r="A33" s="25" t="s">
        <v>47</v>
      </c>
      <c r="B33" s="27">
        <v>0</v>
      </c>
      <c r="C33" s="27">
        <v>0</v>
      </c>
      <c r="D33" s="29">
        <v>0</v>
      </c>
    </row>
    <row r="34" spans="1:4">
      <c r="A34" s="30" t="s">
        <v>48</v>
      </c>
      <c r="B34" s="27">
        <v>0</v>
      </c>
      <c r="C34" s="27">
        <v>0</v>
      </c>
      <c r="D34" s="29">
        <v>0</v>
      </c>
    </row>
    <row r="35" spans="1:4">
      <c r="A35" s="30" t="s">
        <v>49</v>
      </c>
      <c r="B35" s="27">
        <v>0</v>
      </c>
      <c r="C35" s="31">
        <v>0</v>
      </c>
      <c r="D35" s="29">
        <v>0</v>
      </c>
    </row>
    <row r="36" spans="1:4" ht="29.25">
      <c r="A36" s="25" t="s">
        <v>52</v>
      </c>
      <c r="B36" s="27">
        <v>0</v>
      </c>
      <c r="C36" s="28">
        <v>0</v>
      </c>
      <c r="D36" s="29">
        <v>0</v>
      </c>
    </row>
    <row r="37" spans="1:4">
      <c r="A37" s="32" t="s">
        <v>50</v>
      </c>
      <c r="B37" s="27">
        <v>0</v>
      </c>
      <c r="C37" s="27">
        <v>0</v>
      </c>
      <c r="D37" s="29">
        <v>0</v>
      </c>
    </row>
    <row r="38" spans="1:4" ht="30">
      <c r="A38" s="32" t="s">
        <v>51</v>
      </c>
      <c r="B38" s="27">
        <v>0</v>
      </c>
      <c r="C38" s="28">
        <v>0</v>
      </c>
      <c r="D38" s="29">
        <v>0</v>
      </c>
    </row>
    <row r="39" spans="1:4" ht="29.25">
      <c r="A39" s="25" t="s">
        <v>53</v>
      </c>
      <c r="B39" s="27">
        <v>0</v>
      </c>
      <c r="C39" s="28">
        <v>0</v>
      </c>
      <c r="D39" s="29">
        <v>0</v>
      </c>
    </row>
    <row r="40" spans="1:4" ht="29.25">
      <c r="A40" s="25" t="s">
        <v>54</v>
      </c>
      <c r="B40" s="27">
        <v>0</v>
      </c>
      <c r="C40" s="27">
        <v>0</v>
      </c>
      <c r="D40" s="29">
        <v>0</v>
      </c>
    </row>
    <row r="41" spans="1:4" ht="43.5">
      <c r="A41" s="25" t="s">
        <v>163</v>
      </c>
      <c r="B41" s="27">
        <v>0</v>
      </c>
      <c r="C41" s="27">
        <v>0</v>
      </c>
      <c r="D41" s="29">
        <v>0</v>
      </c>
    </row>
    <row r="42" spans="1:4">
      <c r="A42" s="25" t="s">
        <v>170</v>
      </c>
      <c r="B42" s="27">
        <v>0</v>
      </c>
      <c r="C42" s="27">
        <v>0</v>
      </c>
      <c r="D42" s="29">
        <v>0</v>
      </c>
    </row>
    <row r="43" spans="1:4" ht="29.25">
      <c r="A43" s="25" t="s">
        <v>160</v>
      </c>
      <c r="B43" s="27">
        <v>0</v>
      </c>
      <c r="C43" s="27">
        <v>0</v>
      </c>
      <c r="D43" s="29">
        <v>0</v>
      </c>
    </row>
    <row r="44" spans="1:4" ht="29.25">
      <c r="A44" s="25" t="s">
        <v>161</v>
      </c>
      <c r="B44" s="27">
        <v>0</v>
      </c>
      <c r="C44" s="27">
        <v>0</v>
      </c>
      <c r="D44" s="29">
        <v>0</v>
      </c>
    </row>
    <row r="45" spans="1:4">
      <c r="A45" s="25" t="s">
        <v>164</v>
      </c>
      <c r="B45" s="27">
        <v>0</v>
      </c>
      <c r="C45" s="27">
        <v>0</v>
      </c>
      <c r="D45" s="29">
        <v>0</v>
      </c>
    </row>
    <row r="46" spans="1:4" ht="29.25">
      <c r="A46" s="25" t="s">
        <v>162</v>
      </c>
      <c r="B46" s="27">
        <v>0</v>
      </c>
      <c r="C46" s="27">
        <v>0</v>
      </c>
      <c r="D46" s="29">
        <v>0</v>
      </c>
    </row>
    <row r="47" spans="1:4" ht="29.25">
      <c r="A47" s="25" t="s">
        <v>168</v>
      </c>
      <c r="B47" s="27">
        <v>0</v>
      </c>
      <c r="C47" s="27">
        <v>0</v>
      </c>
      <c r="D47" s="29">
        <v>0</v>
      </c>
    </row>
    <row r="48" spans="1:4" ht="30">
      <c r="A48" s="33" t="s">
        <v>167</v>
      </c>
      <c r="B48" s="27">
        <v>0</v>
      </c>
      <c r="C48" s="27">
        <v>0</v>
      </c>
      <c r="D48" s="29">
        <v>0</v>
      </c>
    </row>
    <row r="49" spans="1:14">
      <c r="A49" s="432" t="s">
        <v>102</v>
      </c>
      <c r="B49" s="433"/>
      <c r="C49" s="433"/>
      <c r="D49" s="433"/>
      <c r="E49" s="433"/>
      <c r="F49" s="433"/>
      <c r="G49" s="433"/>
      <c r="H49" s="433"/>
      <c r="I49" s="433"/>
      <c r="J49" s="433"/>
      <c r="K49" s="433"/>
      <c r="L49" s="433"/>
    </row>
    <row r="50" spans="1:14" hidden="1">
      <c r="A50" s="34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</row>
    <row r="51" spans="1:14" hidden="1">
      <c r="A51" s="23"/>
      <c r="B51" s="425"/>
      <c r="C51" s="425"/>
      <c r="D51" s="425"/>
      <c r="E51" s="425"/>
      <c r="F51" s="425"/>
      <c r="G51" s="425"/>
      <c r="H51" s="425"/>
    </row>
    <row r="52" spans="1:14" hidden="1">
      <c r="A52" s="23"/>
      <c r="B52" s="425"/>
      <c r="C52" s="425"/>
      <c r="D52" s="425"/>
      <c r="E52" s="425"/>
      <c r="F52" s="425"/>
      <c r="G52" s="425"/>
      <c r="H52" s="425"/>
    </row>
    <row r="53" spans="1:14" hidden="1">
      <c r="A53" s="23"/>
      <c r="B53" s="425"/>
      <c r="C53" s="425"/>
      <c r="D53" s="425"/>
      <c r="E53" s="425"/>
      <c r="F53" s="425"/>
      <c r="G53" s="425"/>
      <c r="H53" s="425"/>
    </row>
    <row r="54" spans="1:14" hidden="1">
      <c r="A54" s="23"/>
      <c r="B54" s="425"/>
      <c r="C54" s="425"/>
      <c r="D54" s="425"/>
      <c r="E54" s="425"/>
      <c r="F54" s="425"/>
      <c r="G54" s="425"/>
      <c r="H54" s="425"/>
    </row>
    <row r="55" spans="1:14" hidden="1">
      <c r="M55" s="429" t="s">
        <v>77</v>
      </c>
      <c r="N55" s="429"/>
    </row>
    <row r="56" spans="1:14">
      <c r="A56" s="430" t="s">
        <v>38</v>
      </c>
      <c r="B56" s="430" t="s">
        <v>76</v>
      </c>
      <c r="C56" s="405" t="s">
        <v>45</v>
      </c>
      <c r="D56" s="405"/>
      <c r="E56" s="405"/>
      <c r="F56" s="405"/>
      <c r="G56" s="405"/>
      <c r="H56" s="405"/>
      <c r="I56" s="405"/>
      <c r="J56" s="405"/>
      <c r="K56" s="405"/>
      <c r="L56" s="405"/>
      <c r="M56" s="430" t="s">
        <v>35</v>
      </c>
      <c r="N56" s="430"/>
    </row>
    <row r="57" spans="1:14">
      <c r="A57" s="430"/>
      <c r="B57" s="430"/>
      <c r="C57" s="405" t="s">
        <v>43</v>
      </c>
      <c r="D57" s="405"/>
      <c r="E57" s="405"/>
      <c r="F57" s="405"/>
      <c r="G57" s="405"/>
      <c r="H57" s="405" t="s">
        <v>44</v>
      </c>
      <c r="I57" s="405"/>
      <c r="J57" s="405"/>
      <c r="K57" s="405"/>
      <c r="L57" s="405"/>
      <c r="M57" s="430"/>
      <c r="N57" s="430"/>
    </row>
    <row r="58" spans="1:14">
      <c r="A58" s="430"/>
      <c r="B58" s="430"/>
      <c r="C58" s="17" t="s">
        <v>36</v>
      </c>
      <c r="D58" s="17" t="s">
        <v>39</v>
      </c>
      <c r="E58" s="17" t="s">
        <v>40</v>
      </c>
      <c r="F58" s="17" t="s">
        <v>41</v>
      </c>
      <c r="G58" s="17" t="s">
        <v>42</v>
      </c>
      <c r="H58" s="17" t="s">
        <v>36</v>
      </c>
      <c r="I58" s="17" t="s">
        <v>39</v>
      </c>
      <c r="J58" s="17" t="s">
        <v>40</v>
      </c>
      <c r="K58" s="17" t="s">
        <v>41</v>
      </c>
      <c r="L58" s="17" t="s">
        <v>42</v>
      </c>
      <c r="M58" s="430"/>
      <c r="N58" s="430"/>
    </row>
    <row r="59" spans="1:14">
      <c r="A59" s="17" t="s">
        <v>36</v>
      </c>
      <c r="B59" s="21">
        <v>0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</row>
    <row r="60" spans="1:14">
      <c r="A60" s="17" t="s">
        <v>72</v>
      </c>
      <c r="B60" s="21">
        <v>0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</row>
    <row r="61" spans="1:14">
      <c r="A61" s="17" t="s">
        <v>75</v>
      </c>
      <c r="B61" s="21">
        <v>0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</row>
    <row r="62" spans="1:14">
      <c r="A62" s="17" t="s">
        <v>74</v>
      </c>
      <c r="B62" s="21">
        <v>0</v>
      </c>
      <c r="C62" s="21"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</row>
    <row r="64" spans="1:14" ht="51.75" customHeight="1">
      <c r="A64" s="426" t="s">
        <v>158</v>
      </c>
      <c r="B64" s="426"/>
      <c r="C64" s="426"/>
      <c r="D64" s="24"/>
    </row>
    <row r="65" spans="1:4" ht="34.5" customHeight="1">
      <c r="A65" s="426" t="s">
        <v>105</v>
      </c>
      <c r="B65" s="426"/>
      <c r="C65" s="426"/>
      <c r="D65" s="24"/>
    </row>
    <row r="66" spans="1:4" ht="18" customHeight="1">
      <c r="A66" s="426" t="s">
        <v>106</v>
      </c>
      <c r="B66" s="426"/>
      <c r="C66" s="426"/>
      <c r="D66" s="24"/>
    </row>
    <row r="67" spans="1:4" ht="108.75" customHeight="1">
      <c r="A67" s="427" t="s">
        <v>209</v>
      </c>
      <c r="B67" s="427"/>
      <c r="C67" s="427"/>
      <c r="D67" s="427"/>
    </row>
  </sheetData>
  <mergeCells count="37">
    <mergeCell ref="B13:C13"/>
    <mergeCell ref="A14:C14"/>
    <mergeCell ref="B11:C11"/>
    <mergeCell ref="A9:C9"/>
    <mergeCell ref="A21:D21"/>
    <mergeCell ref="A3:A4"/>
    <mergeCell ref="B3:C4"/>
    <mergeCell ref="B5:C5"/>
    <mergeCell ref="B6:C6"/>
    <mergeCell ref="B7:C7"/>
    <mergeCell ref="B8:C8"/>
    <mergeCell ref="A30:D30"/>
    <mergeCell ref="A49:L49"/>
    <mergeCell ref="B51:H51"/>
    <mergeCell ref="B52:H52"/>
    <mergeCell ref="B53:H53"/>
    <mergeCell ref="B12:C12"/>
    <mergeCell ref="A28:A29"/>
    <mergeCell ref="B23:D23"/>
    <mergeCell ref="B24:D24"/>
    <mergeCell ref="B25:D25"/>
    <mergeCell ref="M55:N55"/>
    <mergeCell ref="A56:A58"/>
    <mergeCell ref="B56:B58"/>
    <mergeCell ref="C56:L56"/>
    <mergeCell ref="M56:N58"/>
    <mergeCell ref="B26:D26"/>
    <mergeCell ref="H57:L57"/>
    <mergeCell ref="B28:B29"/>
    <mergeCell ref="C28:C29"/>
    <mergeCell ref="D28:D29"/>
    <mergeCell ref="C57:G57"/>
    <mergeCell ref="B54:H54"/>
    <mergeCell ref="A65:C65"/>
    <mergeCell ref="A66:C66"/>
    <mergeCell ref="A67:D67"/>
    <mergeCell ref="A64:C64"/>
  </mergeCells>
  <phoneticPr fontId="0" type="noConversion"/>
  <pageMargins left="0.70866141732283472" right="0.70866141732283472" top="0.39" bottom="0.26" header="0.31496062992125984" footer="0.16"/>
  <pageSetup paperSize="9" scale="4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2:B20"/>
  <sheetViews>
    <sheetView workbookViewId="0">
      <selection activeCell="B7" sqref="B7"/>
    </sheetView>
  </sheetViews>
  <sheetFormatPr defaultRowHeight="15"/>
  <cols>
    <col min="1" max="1" width="41.140625" style="1" customWidth="1"/>
    <col min="2" max="2" width="64.85546875" style="1" customWidth="1"/>
    <col min="3" max="16384" width="9.140625" style="1"/>
  </cols>
  <sheetData>
    <row r="2" spans="1:2">
      <c r="A2" s="402" t="s">
        <v>221</v>
      </c>
      <c r="B2" s="418"/>
    </row>
    <row r="3" spans="1:2" ht="56.25" customHeight="1">
      <c r="A3" s="418"/>
      <c r="B3" s="418"/>
    </row>
    <row r="5" spans="1:2">
      <c r="A5" s="2" t="s">
        <v>0</v>
      </c>
      <c r="B5" s="17" t="s">
        <v>202</v>
      </c>
    </row>
    <row r="6" spans="1:2">
      <c r="A6" s="2" t="s">
        <v>14</v>
      </c>
      <c r="B6" s="17">
        <v>7022010799</v>
      </c>
    </row>
    <row r="7" spans="1:2">
      <c r="A7" s="2" t="s">
        <v>15</v>
      </c>
      <c r="B7" s="17">
        <v>702201001</v>
      </c>
    </row>
    <row r="8" spans="1:2">
      <c r="A8" s="2" t="s">
        <v>61</v>
      </c>
      <c r="B8" s="17" t="s">
        <v>203</v>
      </c>
    </row>
    <row r="9" spans="1:2">
      <c r="A9" s="2" t="s">
        <v>65</v>
      </c>
      <c r="B9" s="44" t="str">
        <f>Т2!B8</f>
        <v>факт 2013 год</v>
      </c>
    </row>
    <row r="10" spans="1:2" ht="15" customHeight="1"/>
    <row r="11" spans="1:2" hidden="1"/>
    <row r="12" spans="1:2">
      <c r="A12" s="38" t="s">
        <v>7</v>
      </c>
      <c r="B12" s="38" t="s">
        <v>3</v>
      </c>
    </row>
    <row r="13" spans="1:2" ht="46.5" customHeight="1">
      <c r="A13" s="39" t="s">
        <v>8</v>
      </c>
      <c r="B13" s="77">
        <v>0</v>
      </c>
    </row>
    <row r="14" spans="1:2" ht="47.25" customHeight="1">
      <c r="A14" s="39" t="s">
        <v>9</v>
      </c>
      <c r="B14" s="77">
        <v>0</v>
      </c>
    </row>
    <row r="15" spans="1:2" ht="48" customHeight="1">
      <c r="A15" s="39" t="s">
        <v>10</v>
      </c>
      <c r="B15" s="77">
        <v>0</v>
      </c>
    </row>
    <row r="16" spans="1:2" ht="51" customHeight="1">
      <c r="A16" s="39" t="s">
        <v>222</v>
      </c>
      <c r="B16" s="77">
        <v>0</v>
      </c>
    </row>
    <row r="19" spans="1:2">
      <c r="A19" s="416" t="s">
        <v>107</v>
      </c>
      <c r="B19" s="416"/>
    </row>
    <row r="20" spans="1:2" ht="66.75" customHeight="1">
      <c r="A20" s="416" t="s">
        <v>108</v>
      </c>
      <c r="B20" s="416"/>
    </row>
  </sheetData>
  <mergeCells count="3">
    <mergeCell ref="A20:B20"/>
    <mergeCell ref="A2:B3"/>
    <mergeCell ref="A19:B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J27"/>
  <sheetViews>
    <sheetView workbookViewId="0">
      <selection activeCell="M16" sqref="M16"/>
    </sheetView>
  </sheetViews>
  <sheetFormatPr defaultRowHeight="15"/>
  <cols>
    <col min="1" max="1" width="30.7109375" style="1" customWidth="1"/>
    <col min="2" max="4" width="9.140625" style="1"/>
    <col min="5" max="5" width="26.140625" style="1" customWidth="1"/>
    <col min="6" max="16384" width="9.140625" style="1"/>
  </cols>
  <sheetData>
    <row r="1" spans="1:10" ht="52.5" customHeight="1">
      <c r="A1" s="402" t="s">
        <v>223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>
      <c r="A2" s="78"/>
      <c r="B2" s="78"/>
      <c r="C2" s="78"/>
      <c r="D2" s="78"/>
      <c r="E2" s="78"/>
      <c r="F2" s="78"/>
      <c r="G2" s="78"/>
      <c r="H2" s="78"/>
      <c r="I2" s="78"/>
      <c r="J2" s="78"/>
    </row>
    <row r="3" spans="1:10">
      <c r="A3" s="2" t="s">
        <v>0</v>
      </c>
      <c r="B3" s="444" t="s">
        <v>202</v>
      </c>
      <c r="C3" s="445"/>
      <c r="D3" s="445"/>
      <c r="E3" s="446"/>
      <c r="G3" s="79"/>
      <c r="H3" s="425"/>
      <c r="I3" s="425"/>
    </row>
    <row r="4" spans="1:10">
      <c r="A4" s="2" t="s">
        <v>14</v>
      </c>
      <c r="B4" s="405">
        <v>7022010799</v>
      </c>
      <c r="C4" s="405"/>
      <c r="D4" s="405"/>
      <c r="E4" s="405"/>
    </row>
    <row r="5" spans="1:10">
      <c r="A5" s="2" t="s">
        <v>15</v>
      </c>
      <c r="B5" s="405">
        <v>702201001</v>
      </c>
      <c r="C5" s="405"/>
      <c r="D5" s="405"/>
      <c r="E5" s="405"/>
    </row>
    <row r="6" spans="1:10">
      <c r="A6" s="2" t="s">
        <v>61</v>
      </c>
      <c r="B6" s="405" t="s">
        <v>203</v>
      </c>
      <c r="C6" s="405"/>
      <c r="D6" s="405"/>
      <c r="E6" s="405"/>
    </row>
    <row r="7" spans="1:10">
      <c r="A7" s="2" t="s">
        <v>67</v>
      </c>
      <c r="B7" s="405" t="str">
        <f>Т5!B9</f>
        <v>факт 2013 год</v>
      </c>
      <c r="C7" s="405"/>
      <c r="D7" s="405"/>
      <c r="E7" s="405"/>
    </row>
    <row r="8" spans="1:10" ht="15.75" thickBot="1">
      <c r="B8" s="447"/>
      <c r="C8" s="447"/>
      <c r="D8" s="447"/>
      <c r="E8" s="447"/>
    </row>
    <row r="9" spans="1:10">
      <c r="A9" s="438" t="s">
        <v>225</v>
      </c>
      <c r="B9" s="439"/>
      <c r="C9" s="439"/>
      <c r="D9" s="439"/>
      <c r="E9" s="439"/>
      <c r="F9" s="439"/>
      <c r="G9" s="439"/>
      <c r="H9" s="439"/>
      <c r="I9" s="439"/>
      <c r="J9" s="440"/>
    </row>
    <row r="10" spans="1:10">
      <c r="A10" s="441"/>
      <c r="B10" s="442"/>
      <c r="C10" s="442"/>
      <c r="D10" s="442"/>
      <c r="E10" s="442"/>
      <c r="F10" s="442"/>
      <c r="G10" s="442"/>
      <c r="H10" s="442"/>
      <c r="I10" s="442"/>
      <c r="J10" s="443"/>
    </row>
    <row r="11" spans="1:10">
      <c r="A11" s="441"/>
      <c r="B11" s="442"/>
      <c r="C11" s="442"/>
      <c r="D11" s="442"/>
      <c r="E11" s="442"/>
      <c r="F11" s="442"/>
      <c r="G11" s="442"/>
      <c r="H11" s="442"/>
      <c r="I11" s="442"/>
      <c r="J11" s="443"/>
    </row>
    <row r="12" spans="1:10">
      <c r="A12" s="441"/>
      <c r="B12" s="442"/>
      <c r="C12" s="442"/>
      <c r="D12" s="442"/>
      <c r="E12" s="442"/>
      <c r="F12" s="442"/>
      <c r="G12" s="442"/>
      <c r="H12" s="442"/>
      <c r="I12" s="442"/>
      <c r="J12" s="443"/>
    </row>
    <row r="13" spans="1:10">
      <c r="A13" s="441"/>
      <c r="B13" s="442"/>
      <c r="C13" s="442"/>
      <c r="D13" s="442"/>
      <c r="E13" s="442"/>
      <c r="F13" s="442"/>
      <c r="G13" s="442"/>
      <c r="H13" s="442"/>
      <c r="I13" s="442"/>
      <c r="J13" s="443"/>
    </row>
    <row r="14" spans="1:10">
      <c r="A14" s="441"/>
      <c r="B14" s="442"/>
      <c r="C14" s="442"/>
      <c r="D14" s="442"/>
      <c r="E14" s="442"/>
      <c r="F14" s="442"/>
      <c r="G14" s="442"/>
      <c r="H14" s="442"/>
      <c r="I14" s="442"/>
      <c r="J14" s="443"/>
    </row>
    <row r="15" spans="1:10">
      <c r="A15" s="441"/>
      <c r="B15" s="442"/>
      <c r="C15" s="442"/>
      <c r="D15" s="442"/>
      <c r="E15" s="442"/>
      <c r="F15" s="442"/>
      <c r="G15" s="442"/>
      <c r="H15" s="442"/>
      <c r="I15" s="442"/>
      <c r="J15" s="443"/>
    </row>
    <row r="16" spans="1:10">
      <c r="A16" s="441"/>
      <c r="B16" s="442"/>
      <c r="C16" s="442"/>
      <c r="D16" s="442"/>
      <c r="E16" s="442"/>
      <c r="F16" s="442"/>
      <c r="G16" s="442"/>
      <c r="H16" s="442"/>
      <c r="I16" s="442"/>
      <c r="J16" s="443"/>
    </row>
    <row r="17" spans="1:10">
      <c r="A17" s="116"/>
      <c r="B17" s="117"/>
      <c r="C17" s="117"/>
      <c r="D17" s="117"/>
      <c r="E17" s="117"/>
      <c r="F17" s="117"/>
      <c r="G17" s="117"/>
      <c r="H17" s="117"/>
      <c r="I17" s="117"/>
      <c r="J17" s="118"/>
    </row>
    <row r="18" spans="1:10">
      <c r="A18" s="116"/>
      <c r="B18" s="117"/>
      <c r="C18" s="117"/>
      <c r="D18" s="117"/>
      <c r="E18" s="117"/>
      <c r="F18" s="117"/>
      <c r="G18" s="117"/>
      <c r="H18" s="117"/>
      <c r="I18" s="117"/>
      <c r="J18" s="118"/>
    </row>
    <row r="19" spans="1:10">
      <c r="A19" s="116"/>
      <c r="B19" s="117"/>
      <c r="C19" s="117"/>
      <c r="D19" s="117"/>
      <c r="E19" s="117"/>
      <c r="F19" s="117"/>
      <c r="G19" s="117"/>
      <c r="H19" s="117"/>
      <c r="I19" s="117"/>
      <c r="J19" s="118"/>
    </row>
    <row r="20" spans="1:10">
      <c r="A20" s="116"/>
      <c r="B20" s="117"/>
      <c r="C20" s="117"/>
      <c r="D20" s="117"/>
      <c r="E20" s="117"/>
      <c r="F20" s="131"/>
      <c r="G20" s="117"/>
      <c r="H20" s="117"/>
      <c r="I20" s="117"/>
      <c r="J20" s="118"/>
    </row>
    <row r="21" spans="1:10">
      <c r="A21" s="116"/>
      <c r="B21" s="117"/>
      <c r="C21" s="117"/>
      <c r="D21" s="117"/>
      <c r="E21" s="117"/>
      <c r="F21" s="117"/>
      <c r="G21" s="117"/>
      <c r="H21" s="117"/>
      <c r="I21" s="117"/>
      <c r="J21" s="118"/>
    </row>
    <row r="22" spans="1:10">
      <c r="A22" s="116"/>
      <c r="B22" s="117"/>
      <c r="C22" s="117"/>
      <c r="D22" s="117"/>
      <c r="E22" s="117"/>
      <c r="F22" s="117"/>
      <c r="G22" s="117"/>
      <c r="H22" s="117"/>
      <c r="I22" s="117"/>
      <c r="J22" s="118"/>
    </row>
    <row r="23" spans="1:10">
      <c r="A23" s="116"/>
      <c r="B23" s="117"/>
      <c r="C23" s="117"/>
      <c r="D23" s="117"/>
      <c r="E23" s="117"/>
      <c r="F23" s="117"/>
      <c r="G23" s="117"/>
      <c r="H23" s="117"/>
      <c r="I23" s="117"/>
      <c r="J23" s="118"/>
    </row>
    <row r="24" spans="1:10">
      <c r="A24" s="116"/>
      <c r="B24" s="117"/>
      <c r="C24" s="117"/>
      <c r="D24" s="117"/>
      <c r="E24" s="117"/>
      <c r="F24" s="117"/>
      <c r="G24" s="117"/>
      <c r="H24" s="117"/>
      <c r="I24" s="117"/>
      <c r="J24" s="118"/>
    </row>
    <row r="25" spans="1:10" ht="15.75" thickBot="1">
      <c r="A25" s="119"/>
      <c r="B25" s="120"/>
      <c r="C25" s="120"/>
      <c r="D25" s="120"/>
      <c r="E25" s="120"/>
      <c r="F25" s="120"/>
      <c r="G25" s="120"/>
      <c r="H25" s="120"/>
      <c r="I25" s="120"/>
      <c r="J25" s="121"/>
    </row>
    <row r="27" spans="1:10" ht="33.75" customHeight="1">
      <c r="A27" s="416" t="s">
        <v>109</v>
      </c>
      <c r="B27" s="416"/>
      <c r="C27" s="416"/>
      <c r="D27" s="416"/>
      <c r="E27" s="416"/>
      <c r="F27" s="416"/>
      <c r="G27" s="416"/>
      <c r="H27" s="416"/>
      <c r="I27" s="416"/>
      <c r="J27" s="416"/>
    </row>
  </sheetData>
  <mergeCells count="10">
    <mergeCell ref="A9:J16"/>
    <mergeCell ref="A27:J27"/>
    <mergeCell ref="B3:E3"/>
    <mergeCell ref="B4:E4"/>
    <mergeCell ref="B5:E5"/>
    <mergeCell ref="A1:J1"/>
    <mergeCell ref="H3:I3"/>
    <mergeCell ref="B8:E8"/>
    <mergeCell ref="B6:E6"/>
    <mergeCell ref="B7:E7"/>
  </mergeCells>
  <phoneticPr fontId="0" type="noConversion"/>
  <pageMargins left="0.70866141732283472" right="0.70866141732283472" top="0.59055118110236227" bottom="0.59055118110236227" header="0.31496062992125984" footer="0.31496062992125984"/>
  <pageSetup paperSize="9" orientation="landscape" r:id="rId1"/>
  <legacyDrawing r:id="rId2"/>
  <oleObjects>
    <oleObject progId="Document" dvAspect="DVASPECT_ICON" shapeId="4101" r:id="rId3"/>
  </oleObject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B1:L18"/>
  <sheetViews>
    <sheetView workbookViewId="0">
      <selection activeCell="E22" sqref="E22"/>
    </sheetView>
  </sheetViews>
  <sheetFormatPr defaultRowHeight="15"/>
  <cols>
    <col min="1" max="1" width="9.140625" style="1"/>
    <col min="2" max="2" width="34" style="1" customWidth="1"/>
    <col min="3" max="5" width="9.140625" style="1"/>
    <col min="6" max="6" width="34.140625" style="1" customWidth="1"/>
    <col min="7" max="16384" width="9.140625" style="1"/>
  </cols>
  <sheetData>
    <row r="1" spans="2:12" ht="79.5" customHeight="1">
      <c r="B1" s="467" t="s">
        <v>224</v>
      </c>
      <c r="C1" s="467"/>
      <c r="D1" s="467"/>
      <c r="E1" s="467"/>
      <c r="F1" s="467"/>
      <c r="G1" s="467"/>
      <c r="H1" s="467"/>
      <c r="I1" s="467"/>
    </row>
    <row r="2" spans="2:12">
      <c r="B2" s="80"/>
      <c r="C2" s="80"/>
      <c r="D2" s="80"/>
      <c r="E2" s="80"/>
      <c r="F2" s="80"/>
      <c r="G2" s="80"/>
      <c r="H2" s="80"/>
      <c r="I2" s="80"/>
    </row>
    <row r="3" spans="2:12">
      <c r="B3" s="2" t="s">
        <v>0</v>
      </c>
      <c r="C3" s="405" t="s">
        <v>202</v>
      </c>
      <c r="D3" s="405"/>
      <c r="E3" s="405"/>
      <c r="F3" s="405"/>
      <c r="G3" s="405"/>
      <c r="H3" s="405"/>
      <c r="I3" s="405"/>
    </row>
    <row r="4" spans="2:12">
      <c r="B4" s="2" t="s">
        <v>14</v>
      </c>
      <c r="C4" s="405">
        <v>7022010799</v>
      </c>
      <c r="D4" s="405"/>
      <c r="E4" s="405"/>
      <c r="F4" s="405"/>
      <c r="G4" s="405"/>
      <c r="H4" s="405"/>
      <c r="I4" s="405"/>
    </row>
    <row r="5" spans="2:12">
      <c r="B5" s="2" t="s">
        <v>15</v>
      </c>
      <c r="C5" s="405">
        <v>702201001</v>
      </c>
      <c r="D5" s="405"/>
      <c r="E5" s="405"/>
      <c r="F5" s="405"/>
      <c r="G5" s="405"/>
      <c r="H5" s="405"/>
      <c r="I5" s="405"/>
    </row>
    <row r="6" spans="2:12">
      <c r="B6" s="2" t="s">
        <v>67</v>
      </c>
      <c r="C6" s="405" t="s">
        <v>203</v>
      </c>
      <c r="D6" s="405"/>
      <c r="E6" s="405"/>
      <c r="F6" s="405"/>
      <c r="G6" s="405"/>
      <c r="H6" s="405"/>
      <c r="I6" s="405"/>
    </row>
    <row r="7" spans="2:12">
      <c r="B7" s="81"/>
      <c r="C7" s="81"/>
      <c r="D7" s="81"/>
      <c r="E7" s="81"/>
      <c r="F7" s="81"/>
      <c r="G7" s="81"/>
      <c r="H7" s="81"/>
      <c r="I7" s="81"/>
    </row>
    <row r="8" spans="2:12" ht="63" customHeight="1">
      <c r="B8" s="39" t="s">
        <v>69</v>
      </c>
      <c r="C8" s="466">
        <v>0</v>
      </c>
      <c r="D8" s="466"/>
      <c r="E8" s="466"/>
      <c r="F8" s="466"/>
      <c r="G8" s="466"/>
      <c r="H8" s="466"/>
      <c r="I8" s="466"/>
    </row>
    <row r="9" spans="2:12" ht="28.5" customHeight="1">
      <c r="B9" s="82" t="s">
        <v>19</v>
      </c>
      <c r="C9" s="466">
        <v>0</v>
      </c>
      <c r="D9" s="466"/>
      <c r="E9" s="466"/>
      <c r="F9" s="466"/>
      <c r="G9" s="466"/>
      <c r="H9" s="466"/>
      <c r="I9" s="466"/>
    </row>
    <row r="10" spans="2:12" ht="27" customHeight="1">
      <c r="B10" s="82" t="s">
        <v>18</v>
      </c>
      <c r="C10" s="466">
        <v>0</v>
      </c>
      <c r="D10" s="466"/>
      <c r="E10" s="466"/>
      <c r="F10" s="466"/>
      <c r="G10" s="466"/>
      <c r="H10" s="466"/>
      <c r="I10" s="466"/>
    </row>
    <row r="11" spans="2:12" ht="28.5" customHeight="1">
      <c r="B11" s="82" t="s">
        <v>16</v>
      </c>
      <c r="C11" s="466">
        <v>0</v>
      </c>
      <c r="D11" s="466"/>
      <c r="E11" s="466"/>
      <c r="F11" s="466"/>
      <c r="G11" s="466"/>
      <c r="H11" s="466"/>
      <c r="I11" s="466"/>
    </row>
    <row r="12" spans="2:12" ht="27" customHeight="1">
      <c r="B12" s="82" t="s">
        <v>17</v>
      </c>
      <c r="C12" s="466">
        <v>0</v>
      </c>
      <c r="D12" s="466"/>
      <c r="E12" s="466"/>
      <c r="F12" s="466"/>
      <c r="G12" s="466"/>
      <c r="H12" s="466"/>
      <c r="I12" s="466"/>
    </row>
    <row r="14" spans="2:12" ht="22.5" customHeight="1">
      <c r="B14" s="448" t="s">
        <v>55</v>
      </c>
      <c r="C14" s="449"/>
      <c r="D14" s="449"/>
      <c r="E14" s="449"/>
      <c r="F14" s="449"/>
      <c r="G14" s="449"/>
      <c r="H14" s="449"/>
      <c r="I14" s="450"/>
      <c r="J14" s="457" t="s">
        <v>180</v>
      </c>
      <c r="K14" s="458"/>
      <c r="L14" s="459"/>
    </row>
    <row r="15" spans="2:12" ht="27" customHeight="1">
      <c r="B15" s="451" t="s">
        <v>56</v>
      </c>
      <c r="C15" s="452"/>
      <c r="D15" s="452"/>
      <c r="E15" s="452"/>
      <c r="F15" s="452"/>
      <c r="G15" s="452"/>
      <c r="H15" s="452"/>
      <c r="I15" s="453"/>
      <c r="J15" s="460"/>
      <c r="K15" s="461"/>
      <c r="L15" s="462"/>
    </row>
    <row r="16" spans="2:12" ht="57.75" customHeight="1">
      <c r="B16" s="454" t="s">
        <v>70</v>
      </c>
      <c r="C16" s="455"/>
      <c r="D16" s="455"/>
      <c r="E16" s="455"/>
      <c r="F16" s="455"/>
      <c r="G16" s="455"/>
      <c r="H16" s="455"/>
      <c r="I16" s="456"/>
      <c r="J16" s="463"/>
      <c r="K16" s="464"/>
      <c r="L16" s="465"/>
    </row>
    <row r="18" spans="2:9" ht="32.25" customHeight="1">
      <c r="B18" s="416" t="s">
        <v>110</v>
      </c>
      <c r="C18" s="416"/>
      <c r="D18" s="416"/>
      <c r="E18" s="416"/>
      <c r="F18" s="416"/>
      <c r="G18" s="416"/>
      <c r="H18" s="416"/>
      <c r="I18" s="416"/>
    </row>
  </sheetData>
  <mergeCells count="15">
    <mergeCell ref="J14:L16"/>
    <mergeCell ref="C12:I12"/>
    <mergeCell ref="B1:I1"/>
    <mergeCell ref="C8:I8"/>
    <mergeCell ref="C9:I9"/>
    <mergeCell ref="C10:I10"/>
    <mergeCell ref="C11:I11"/>
    <mergeCell ref="B18:I18"/>
    <mergeCell ref="C3:I3"/>
    <mergeCell ref="C4:I4"/>
    <mergeCell ref="C5:I5"/>
    <mergeCell ref="B14:I14"/>
    <mergeCell ref="B15:I15"/>
    <mergeCell ref="C6:I6"/>
    <mergeCell ref="B16:I1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activeCell="A2" sqref="A2"/>
    </sheetView>
  </sheetViews>
  <sheetFormatPr defaultRowHeight="15"/>
  <cols>
    <col min="1" max="1" width="48.28515625" customWidth="1"/>
    <col min="2" max="2" width="21.85546875" customWidth="1"/>
  </cols>
  <sheetData>
    <row r="1" spans="1:8" ht="76.5" customHeight="1">
      <c r="A1" s="468" t="s">
        <v>452</v>
      </c>
      <c r="B1" s="468"/>
    </row>
    <row r="2" spans="1:8" ht="16.5">
      <c r="A2" s="238"/>
    </row>
    <row r="3" spans="1:8" ht="39.75" customHeight="1">
      <c r="A3" s="469" t="s">
        <v>431</v>
      </c>
      <c r="B3" s="471" t="str">
        <f>[1]Т8!$B$8</f>
        <v>Положение о закупках</v>
      </c>
      <c r="C3" s="471"/>
      <c r="D3" s="471"/>
      <c r="E3" s="471"/>
      <c r="F3" s="471"/>
      <c r="G3" s="471"/>
      <c r="H3" s="471"/>
    </row>
    <row r="4" spans="1:8" ht="48.75" customHeight="1">
      <c r="A4" s="470"/>
      <c r="B4" s="239" t="s">
        <v>432</v>
      </c>
      <c r="C4" s="240"/>
      <c r="D4" s="240"/>
      <c r="E4" s="240"/>
      <c r="F4" s="240"/>
      <c r="G4" s="240"/>
      <c r="H4" s="241"/>
    </row>
    <row r="5" spans="1:8" ht="31.5" customHeight="1">
      <c r="A5" s="108" t="s">
        <v>433</v>
      </c>
      <c r="B5" s="472" t="s">
        <v>434</v>
      </c>
      <c r="C5" s="473"/>
      <c r="D5" s="473"/>
      <c r="E5" s="473"/>
      <c r="F5" s="473"/>
      <c r="G5" s="473"/>
      <c r="H5" s="473"/>
    </row>
    <row r="6" spans="1:8" ht="56.25" customHeight="1">
      <c r="A6" s="108" t="s">
        <v>435</v>
      </c>
      <c r="B6" s="474" t="s">
        <v>436</v>
      </c>
      <c r="C6" s="475"/>
      <c r="D6" s="475"/>
      <c r="E6" s="475"/>
      <c r="F6" s="475"/>
      <c r="G6" s="475"/>
      <c r="H6" s="476"/>
    </row>
    <row r="7" spans="1:8" ht="30">
      <c r="A7" s="39" t="s">
        <v>437</v>
      </c>
      <c r="B7" s="471" t="s">
        <v>438</v>
      </c>
      <c r="C7" s="471"/>
      <c r="D7" s="471"/>
      <c r="E7" s="471"/>
      <c r="F7" s="471"/>
      <c r="G7" s="471"/>
      <c r="H7" s="471"/>
    </row>
  </sheetData>
  <mergeCells count="6">
    <mergeCell ref="A1:B1"/>
    <mergeCell ref="A3:A4"/>
    <mergeCell ref="B3:H3"/>
    <mergeCell ref="B5:H5"/>
    <mergeCell ref="B6:H6"/>
    <mergeCell ref="B7:H7"/>
  </mergeCells>
  <pageMargins left="0.7" right="0.7" top="0.75" bottom="0.75" header="0.3" footer="0.3"/>
  <legacyDrawing r:id="rId1"/>
  <oleObjects>
    <oleObject progId="Документ" dvAspect="DVASPECT_ICON" shapeId="12289" r:id="rId2"/>
    <oleObject progId="Acrobat Document" dvAspect="DVASPECT_ICON" shapeId="12290" r:id="rId3"/>
    <oleObject progId="Лист" dvAspect="DVASPECT_ICON" shapeId="12291" r:id="rId4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2:F12"/>
  <sheetViews>
    <sheetView zoomScaleNormal="100" zoomScaleSheetLayoutView="100" workbookViewId="0">
      <selection activeCell="B11" sqref="B11:C11"/>
    </sheetView>
  </sheetViews>
  <sheetFormatPr defaultRowHeight="15.75"/>
  <cols>
    <col min="1" max="1" width="66.5703125" style="249" customWidth="1"/>
    <col min="2" max="3" width="18.7109375" style="249" customWidth="1"/>
    <col min="4" max="16384" width="9.140625" style="249"/>
  </cols>
  <sheetData>
    <row r="2" spans="1:6" s="242" customFormat="1" ht="43.5" customHeight="1">
      <c r="A2" s="479" t="s">
        <v>453</v>
      </c>
      <c r="B2" s="479"/>
      <c r="C2" s="480"/>
    </row>
    <row r="3" spans="1:6" s="242" customFormat="1" ht="16.5">
      <c r="A3" s="243"/>
      <c r="B3" s="243"/>
      <c r="C3" s="243"/>
    </row>
    <row r="4" spans="1:6" s="247" customFormat="1" ht="15.75" customHeight="1">
      <c r="A4" s="244" t="s">
        <v>439</v>
      </c>
      <c r="B4" s="481" t="s">
        <v>440</v>
      </c>
      <c r="C4" s="482"/>
      <c r="D4" s="245"/>
      <c r="E4" s="245"/>
      <c r="F4" s="246"/>
    </row>
    <row r="5" spans="1:6">
      <c r="A5" s="248" t="s">
        <v>441</v>
      </c>
      <c r="B5" s="483" t="s">
        <v>442</v>
      </c>
      <c r="C5" s="484"/>
    </row>
    <row r="6" spans="1:6">
      <c r="A6" s="248" t="s">
        <v>443</v>
      </c>
      <c r="B6" s="250">
        <v>3545.5</v>
      </c>
      <c r="C6" s="251">
        <v>3701.28</v>
      </c>
    </row>
    <row r="7" spans="1:6" ht="31.5">
      <c r="A7" s="248" t="s">
        <v>444</v>
      </c>
      <c r="B7" s="252" t="s">
        <v>445</v>
      </c>
      <c r="C7" s="252" t="s">
        <v>446</v>
      </c>
    </row>
    <row r="8" spans="1:6" ht="47.25">
      <c r="A8" s="248" t="s">
        <v>447</v>
      </c>
      <c r="B8" s="252" t="s">
        <v>183</v>
      </c>
      <c r="C8" s="252" t="s">
        <v>183</v>
      </c>
    </row>
    <row r="9" spans="1:6" ht="31.5">
      <c r="A9" s="248" t="s">
        <v>448</v>
      </c>
      <c r="B9" s="477">
        <f>'[15]1 Смета прил 4.6 методики 760-э'!$J$105</f>
        <v>84251.837726981335</v>
      </c>
      <c r="C9" s="478"/>
    </row>
    <row r="10" spans="1:6" ht="31.5">
      <c r="A10" s="248" t="s">
        <v>451</v>
      </c>
      <c r="B10" s="477">
        <f>'[15]1 Смета прил 4.6 методики 760-э'!$J$121</f>
        <v>23.302299999999999</v>
      </c>
      <c r="C10" s="478"/>
    </row>
    <row r="11" spans="1:6" ht="110.25">
      <c r="A11" s="248" t="s">
        <v>449</v>
      </c>
      <c r="B11" s="477">
        <v>0</v>
      </c>
      <c r="C11" s="478"/>
    </row>
    <row r="12" spans="1:6" ht="126">
      <c r="A12" s="253" t="s">
        <v>450</v>
      </c>
      <c r="B12" s="477">
        <v>0</v>
      </c>
      <c r="C12" s="478"/>
    </row>
  </sheetData>
  <mergeCells count="7">
    <mergeCell ref="B10:C10"/>
    <mergeCell ref="B11:C11"/>
    <mergeCell ref="B12:C12"/>
    <mergeCell ref="A2:C2"/>
    <mergeCell ref="B4:C4"/>
    <mergeCell ref="B5:C5"/>
    <mergeCell ref="B9:C9"/>
  </mergeCells>
  <pageMargins left="0.86614173228346458" right="0.62992125984251968" top="0.59055118110236227" bottom="0.39370078740157483" header="0.19685039370078741" footer="0.19685039370078741"/>
  <pageSetup paperSize="9" scale="42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85"/>
  <sheetViews>
    <sheetView view="pageBreakPreview" topLeftCell="A13" zoomScale="55" zoomScaleNormal="100" zoomScaleSheetLayoutView="55" workbookViewId="0">
      <selection activeCell="S18" sqref="S18"/>
    </sheetView>
  </sheetViews>
  <sheetFormatPr defaultRowHeight="15"/>
  <cols>
    <col min="1" max="1" width="4.85546875" style="133" customWidth="1"/>
    <col min="2" max="2" width="60.42578125" style="133" customWidth="1"/>
    <col min="3" max="4" width="15.42578125" style="133" customWidth="1"/>
    <col min="5" max="5" width="21" style="133" customWidth="1"/>
    <col min="6" max="6" width="17" style="133" customWidth="1"/>
    <col min="7" max="7" width="13.5703125" style="133" customWidth="1"/>
    <col min="8" max="8" width="11.7109375" style="133" customWidth="1"/>
    <col min="9" max="9" width="8.28515625" style="133" customWidth="1"/>
    <col min="10" max="10" width="9.140625" style="133" customWidth="1"/>
    <col min="11" max="11" width="11.5703125" style="133" customWidth="1"/>
    <col min="12" max="12" width="14" style="133" customWidth="1"/>
    <col min="13" max="13" width="10.7109375" style="133" customWidth="1"/>
    <col min="14" max="14" width="9.140625" style="133" customWidth="1"/>
    <col min="15" max="15" width="9" style="133" customWidth="1"/>
    <col min="16" max="16" width="9.28515625" style="133" customWidth="1"/>
    <col min="17" max="17" width="11.5703125" style="133" customWidth="1"/>
    <col min="18" max="18" width="14.7109375" style="134" customWidth="1"/>
    <col min="19" max="19" width="11" style="137" customWidth="1"/>
    <col min="20" max="22" width="9.140625" style="133"/>
    <col min="23" max="23" width="12" style="133" customWidth="1"/>
    <col min="24" max="16384" width="9.140625" style="133"/>
  </cols>
  <sheetData>
    <row r="1" spans="1:25" ht="19.5">
      <c r="S1" s="135"/>
      <c r="W1" s="269" t="s">
        <v>298</v>
      </c>
    </row>
    <row r="2" spans="1:25" ht="15.75">
      <c r="W2" s="269" t="s">
        <v>299</v>
      </c>
    </row>
    <row r="3" spans="1:25" ht="15.75">
      <c r="S3" s="493"/>
      <c r="W3" s="269" t="s">
        <v>300</v>
      </c>
    </row>
    <row r="4" spans="1:25" ht="15.75">
      <c r="S4" s="493"/>
      <c r="W4" s="269" t="s">
        <v>375</v>
      </c>
    </row>
    <row r="5" spans="1:25">
      <c r="S5" s="138"/>
    </row>
    <row r="6" spans="1:25" ht="21.75" customHeight="1">
      <c r="A6" s="494" t="s">
        <v>301</v>
      </c>
      <c r="B6" s="494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  <c r="R6" s="494"/>
      <c r="S6" s="494"/>
      <c r="T6" s="494"/>
      <c r="U6" s="494"/>
      <c r="V6" s="494"/>
      <c r="W6" s="494"/>
    </row>
    <row r="7" spans="1:25" s="139" customFormat="1" ht="20.25" customHeight="1">
      <c r="A7" s="495" t="s">
        <v>467</v>
      </c>
      <c r="B7" s="495"/>
      <c r="C7" s="495"/>
      <c r="D7" s="495"/>
      <c r="E7" s="495"/>
      <c r="F7" s="495"/>
      <c r="G7" s="495"/>
      <c r="H7" s="495"/>
      <c r="I7" s="495"/>
      <c r="J7" s="270"/>
      <c r="K7" s="270"/>
      <c r="L7" s="270"/>
      <c r="M7" s="270"/>
      <c r="N7" s="270"/>
      <c r="O7" s="270"/>
      <c r="P7" s="270"/>
      <c r="Q7" s="270"/>
      <c r="R7" s="271"/>
      <c r="S7" s="272"/>
      <c r="T7" s="270"/>
      <c r="U7" s="270"/>
      <c r="V7" s="270"/>
      <c r="W7" s="270"/>
    </row>
    <row r="8" spans="1:25" s="139" customFormat="1" ht="20.25" customHeight="1">
      <c r="A8" s="495" t="s">
        <v>468</v>
      </c>
      <c r="B8" s="495"/>
      <c r="C8" s="495"/>
      <c r="D8" s="495"/>
      <c r="E8" s="495"/>
      <c r="F8" s="495"/>
      <c r="G8" s="495"/>
      <c r="H8" s="495"/>
      <c r="I8" s="495"/>
      <c r="J8" s="270"/>
      <c r="K8" s="270"/>
      <c r="L8" s="270"/>
      <c r="M8" s="270"/>
      <c r="N8" s="270"/>
      <c r="O8" s="270"/>
      <c r="P8" s="270"/>
      <c r="Q8" s="270"/>
      <c r="R8" s="271"/>
      <c r="S8" s="272"/>
      <c r="T8" s="270"/>
      <c r="U8" s="270"/>
      <c r="V8" s="270"/>
      <c r="W8" s="270"/>
    </row>
    <row r="9" spans="1:25" ht="15.75" customHeight="1" thickBot="1"/>
    <row r="10" spans="1:25" s="142" customFormat="1" ht="48.75" customHeight="1">
      <c r="A10" s="496" t="s">
        <v>302</v>
      </c>
      <c r="B10" s="497" t="s">
        <v>303</v>
      </c>
      <c r="C10" s="497" t="s">
        <v>304</v>
      </c>
      <c r="D10" s="254" t="s">
        <v>305</v>
      </c>
      <c r="E10" s="255"/>
      <c r="F10" s="496" t="s">
        <v>469</v>
      </c>
      <c r="G10" s="497"/>
      <c r="H10" s="497"/>
      <c r="I10" s="497"/>
      <c r="J10" s="497"/>
      <c r="K10" s="498"/>
      <c r="L10" s="496" t="s">
        <v>470</v>
      </c>
      <c r="M10" s="497"/>
      <c r="N10" s="497"/>
      <c r="O10" s="497"/>
      <c r="P10" s="497"/>
      <c r="Q10" s="498"/>
      <c r="R10" s="496" t="s">
        <v>471</v>
      </c>
      <c r="S10" s="497"/>
      <c r="T10" s="497"/>
      <c r="U10" s="497"/>
      <c r="V10" s="497"/>
      <c r="W10" s="498"/>
      <c r="X10" s="138"/>
    </row>
    <row r="11" spans="1:25" s="142" customFormat="1" ht="34.5" customHeight="1">
      <c r="A11" s="485"/>
      <c r="B11" s="486"/>
      <c r="C11" s="486"/>
      <c r="D11" s="489" t="s">
        <v>306</v>
      </c>
      <c r="E11" s="491" t="s">
        <v>307</v>
      </c>
      <c r="F11" s="485" t="s">
        <v>308</v>
      </c>
      <c r="G11" s="486" t="s">
        <v>309</v>
      </c>
      <c r="H11" s="486"/>
      <c r="I11" s="486"/>
      <c r="J11" s="486"/>
      <c r="K11" s="487"/>
      <c r="L11" s="485" t="s">
        <v>308</v>
      </c>
      <c r="M11" s="486" t="s">
        <v>309</v>
      </c>
      <c r="N11" s="486"/>
      <c r="O11" s="486"/>
      <c r="P11" s="486"/>
      <c r="Q11" s="487"/>
      <c r="R11" s="485" t="s">
        <v>308</v>
      </c>
      <c r="S11" s="486" t="s">
        <v>309</v>
      </c>
      <c r="T11" s="486"/>
      <c r="U11" s="486"/>
      <c r="V11" s="486"/>
      <c r="W11" s="487"/>
      <c r="X11" s="273"/>
    </row>
    <row r="12" spans="1:25" s="146" customFormat="1" ht="63" customHeight="1">
      <c r="A12" s="485"/>
      <c r="B12" s="486"/>
      <c r="C12" s="486"/>
      <c r="D12" s="490"/>
      <c r="E12" s="492"/>
      <c r="F12" s="485"/>
      <c r="G12" s="143" t="s">
        <v>310</v>
      </c>
      <c r="H12" s="143" t="s">
        <v>311</v>
      </c>
      <c r="I12" s="143" t="s">
        <v>312</v>
      </c>
      <c r="J12" s="143" t="s">
        <v>313</v>
      </c>
      <c r="K12" s="144" t="s">
        <v>314</v>
      </c>
      <c r="L12" s="485"/>
      <c r="M12" s="143" t="s">
        <v>310</v>
      </c>
      <c r="N12" s="143" t="s">
        <v>311</v>
      </c>
      <c r="O12" s="143" t="s">
        <v>312</v>
      </c>
      <c r="P12" s="143" t="s">
        <v>313</v>
      </c>
      <c r="Q12" s="144" t="s">
        <v>314</v>
      </c>
      <c r="R12" s="485"/>
      <c r="S12" s="143" t="s">
        <v>310</v>
      </c>
      <c r="T12" s="143" t="s">
        <v>311</v>
      </c>
      <c r="U12" s="143" t="s">
        <v>312</v>
      </c>
      <c r="V12" s="143" t="s">
        <v>313</v>
      </c>
      <c r="W12" s="144" t="s">
        <v>314</v>
      </c>
      <c r="X12" s="273"/>
    </row>
    <row r="13" spans="1:25" s="148" customFormat="1" ht="77.25" customHeight="1">
      <c r="A13" s="274" t="s">
        <v>315</v>
      </c>
      <c r="B13" s="147" t="s">
        <v>316</v>
      </c>
      <c r="C13" s="147"/>
      <c r="D13" s="147"/>
      <c r="E13" s="275"/>
      <c r="F13" s="274"/>
      <c r="G13" s="276"/>
      <c r="H13" s="276"/>
      <c r="I13" s="276"/>
      <c r="J13" s="173"/>
      <c r="K13" s="277" t="s">
        <v>317</v>
      </c>
      <c r="L13" s="274"/>
      <c r="M13" s="276"/>
      <c r="N13" s="276"/>
      <c r="O13" s="276"/>
      <c r="P13" s="173"/>
      <c r="Q13" s="277"/>
      <c r="R13" s="274"/>
      <c r="S13" s="276"/>
      <c r="T13" s="276"/>
      <c r="U13" s="276"/>
      <c r="V13" s="173"/>
      <c r="W13" s="277"/>
      <c r="X13" s="273"/>
    </row>
    <row r="14" spans="1:25" s="283" customFormat="1" ht="30" customHeight="1">
      <c r="A14" s="183"/>
      <c r="B14" s="151" t="s">
        <v>318</v>
      </c>
      <c r="C14" s="206" t="s">
        <v>319</v>
      </c>
      <c r="D14" s="210" t="s">
        <v>319</v>
      </c>
      <c r="E14" s="278" t="s">
        <v>319</v>
      </c>
      <c r="F14" s="208" t="s">
        <v>472</v>
      </c>
      <c r="G14" s="279">
        <v>1346.83</v>
      </c>
      <c r="H14" s="185" t="s">
        <v>320</v>
      </c>
      <c r="I14" s="185" t="s">
        <v>320</v>
      </c>
      <c r="J14" s="185" t="s">
        <v>320</v>
      </c>
      <c r="K14" s="280">
        <f>G14</f>
        <v>1346.83</v>
      </c>
      <c r="L14" s="208" t="s">
        <v>473</v>
      </c>
      <c r="M14" s="279">
        <v>2702.9690000000001</v>
      </c>
      <c r="N14" s="185" t="s">
        <v>320</v>
      </c>
      <c r="O14" s="185" t="s">
        <v>320</v>
      </c>
      <c r="P14" s="185" t="s">
        <v>320</v>
      </c>
      <c r="Q14" s="280">
        <f>M14</f>
        <v>2702.9690000000001</v>
      </c>
      <c r="R14" s="208" t="s">
        <v>474</v>
      </c>
      <c r="S14" s="279">
        <v>3909.9319999999998</v>
      </c>
      <c r="T14" s="185" t="s">
        <v>320</v>
      </c>
      <c r="U14" s="185" t="s">
        <v>320</v>
      </c>
      <c r="V14" s="185" t="s">
        <v>320</v>
      </c>
      <c r="W14" s="281">
        <f t="shared" ref="W14:W19" si="0">S14</f>
        <v>3909.9319999999998</v>
      </c>
      <c r="X14" s="282"/>
      <c r="Y14" s="282"/>
    </row>
    <row r="15" spans="1:25" s="283" customFormat="1" ht="30" customHeight="1">
      <c r="A15" s="183"/>
      <c r="B15" s="151" t="s">
        <v>475</v>
      </c>
      <c r="C15" s="206" t="s">
        <v>319</v>
      </c>
      <c r="D15" s="210" t="s">
        <v>319</v>
      </c>
      <c r="E15" s="278" t="s">
        <v>319</v>
      </c>
      <c r="F15" s="208" t="s">
        <v>476</v>
      </c>
      <c r="G15" s="279">
        <v>352.35</v>
      </c>
      <c r="H15" s="185" t="s">
        <v>320</v>
      </c>
      <c r="I15" s="185" t="s">
        <v>320</v>
      </c>
      <c r="J15" s="185" t="s">
        <v>320</v>
      </c>
      <c r="K15" s="280">
        <f>G15</f>
        <v>352.35</v>
      </c>
      <c r="L15" s="208" t="s">
        <v>477</v>
      </c>
      <c r="M15" s="279">
        <v>53.756999999999998</v>
      </c>
      <c r="N15" s="185" t="s">
        <v>320</v>
      </c>
      <c r="O15" s="185" t="s">
        <v>320</v>
      </c>
      <c r="P15" s="185" t="s">
        <v>320</v>
      </c>
      <c r="Q15" s="280">
        <f>M15</f>
        <v>53.756999999999998</v>
      </c>
      <c r="R15" s="208" t="s">
        <v>478</v>
      </c>
      <c r="S15" s="279">
        <v>449.44900000000001</v>
      </c>
      <c r="T15" s="185" t="s">
        <v>320</v>
      </c>
      <c r="U15" s="185" t="s">
        <v>320</v>
      </c>
      <c r="V15" s="185" t="s">
        <v>320</v>
      </c>
      <c r="W15" s="281">
        <f t="shared" si="0"/>
        <v>449.44900000000001</v>
      </c>
      <c r="X15" s="282"/>
      <c r="Y15" s="282"/>
    </row>
    <row r="16" spans="1:25" s="283" customFormat="1" ht="35.25" customHeight="1">
      <c r="A16" s="183"/>
      <c r="B16" s="151" t="s">
        <v>479</v>
      </c>
      <c r="C16" s="206" t="s">
        <v>319</v>
      </c>
      <c r="D16" s="210" t="s">
        <v>319</v>
      </c>
      <c r="E16" s="278" t="s">
        <v>319</v>
      </c>
      <c r="F16" s="284" t="s">
        <v>320</v>
      </c>
      <c r="G16" s="185" t="s">
        <v>320</v>
      </c>
      <c r="H16" s="185" t="s">
        <v>320</v>
      </c>
      <c r="I16" s="185" t="s">
        <v>320</v>
      </c>
      <c r="J16" s="185" t="s">
        <v>320</v>
      </c>
      <c r="K16" s="285" t="s">
        <v>320</v>
      </c>
      <c r="L16" s="284" t="s">
        <v>320</v>
      </c>
      <c r="M16" s="279" t="s">
        <v>320</v>
      </c>
      <c r="N16" s="185" t="s">
        <v>320</v>
      </c>
      <c r="O16" s="185" t="s">
        <v>320</v>
      </c>
      <c r="P16" s="185" t="s">
        <v>320</v>
      </c>
      <c r="Q16" s="280" t="s">
        <v>320</v>
      </c>
      <c r="R16" s="208" t="s">
        <v>480</v>
      </c>
      <c r="S16" s="279">
        <v>2549.1999999999998</v>
      </c>
      <c r="T16" s="185" t="s">
        <v>320</v>
      </c>
      <c r="U16" s="185" t="s">
        <v>320</v>
      </c>
      <c r="V16" s="185" t="s">
        <v>320</v>
      </c>
      <c r="W16" s="281">
        <f t="shared" si="0"/>
        <v>2549.1999999999998</v>
      </c>
      <c r="X16" s="282"/>
      <c r="Y16" s="282"/>
    </row>
    <row r="17" spans="1:25" s="283" customFormat="1" ht="37.5" customHeight="1">
      <c r="A17" s="183"/>
      <c r="B17" s="151" t="s">
        <v>481</v>
      </c>
      <c r="C17" s="206" t="s">
        <v>319</v>
      </c>
      <c r="D17" s="210" t="s">
        <v>319</v>
      </c>
      <c r="E17" s="278" t="s">
        <v>319</v>
      </c>
      <c r="F17" s="284" t="s">
        <v>320</v>
      </c>
      <c r="G17" s="185" t="s">
        <v>320</v>
      </c>
      <c r="H17" s="185" t="s">
        <v>320</v>
      </c>
      <c r="I17" s="185" t="s">
        <v>320</v>
      </c>
      <c r="J17" s="185" t="s">
        <v>320</v>
      </c>
      <c r="K17" s="285" t="s">
        <v>320</v>
      </c>
      <c r="L17" s="208" t="s">
        <v>482</v>
      </c>
      <c r="M17" s="279">
        <v>5853.78</v>
      </c>
      <c r="N17" s="185" t="s">
        <v>320</v>
      </c>
      <c r="O17" s="185" t="s">
        <v>320</v>
      </c>
      <c r="P17" s="185" t="s">
        <v>320</v>
      </c>
      <c r="Q17" s="280">
        <f>M17</f>
        <v>5853.78</v>
      </c>
      <c r="R17" s="208" t="s">
        <v>483</v>
      </c>
      <c r="S17" s="279">
        <v>9135.33</v>
      </c>
      <c r="T17" s="185" t="s">
        <v>320</v>
      </c>
      <c r="U17" s="185" t="s">
        <v>320</v>
      </c>
      <c r="V17" s="185" t="s">
        <v>320</v>
      </c>
      <c r="W17" s="281">
        <f t="shared" si="0"/>
        <v>9135.33</v>
      </c>
      <c r="X17" s="282"/>
      <c r="Y17" s="282"/>
    </row>
    <row r="18" spans="1:25" s="283" customFormat="1" ht="32.25" customHeight="1">
      <c r="A18" s="183"/>
      <c r="B18" s="286" t="s">
        <v>484</v>
      </c>
      <c r="C18" s="206" t="s">
        <v>319</v>
      </c>
      <c r="D18" s="210" t="s">
        <v>319</v>
      </c>
      <c r="E18" s="278" t="s">
        <v>319</v>
      </c>
      <c r="F18" s="284" t="s">
        <v>320</v>
      </c>
      <c r="G18" s="185" t="s">
        <v>320</v>
      </c>
      <c r="H18" s="185" t="s">
        <v>320</v>
      </c>
      <c r="I18" s="185" t="s">
        <v>320</v>
      </c>
      <c r="J18" s="185" t="s">
        <v>320</v>
      </c>
      <c r="K18" s="285" t="s">
        <v>320</v>
      </c>
      <c r="L18" s="208" t="s">
        <v>485</v>
      </c>
      <c r="M18" s="279">
        <v>594.37400000000002</v>
      </c>
      <c r="N18" s="185" t="s">
        <v>320</v>
      </c>
      <c r="O18" s="185" t="s">
        <v>320</v>
      </c>
      <c r="P18" s="185" t="s">
        <v>320</v>
      </c>
      <c r="Q18" s="280">
        <f>M18</f>
        <v>594.37400000000002</v>
      </c>
      <c r="R18" s="208" t="s">
        <v>477</v>
      </c>
      <c r="S18" s="279">
        <v>945.68700000000001</v>
      </c>
      <c r="T18" s="185" t="s">
        <v>320</v>
      </c>
      <c r="U18" s="185" t="s">
        <v>320</v>
      </c>
      <c r="V18" s="185" t="s">
        <v>320</v>
      </c>
      <c r="W18" s="281">
        <f t="shared" si="0"/>
        <v>945.68700000000001</v>
      </c>
      <c r="X18" s="282"/>
      <c r="Y18" s="282"/>
    </row>
    <row r="19" spans="1:25" s="283" customFormat="1" ht="32.25" customHeight="1">
      <c r="A19" s="183"/>
      <c r="B19" s="286" t="s">
        <v>486</v>
      </c>
      <c r="C19" s="206" t="s">
        <v>319</v>
      </c>
      <c r="D19" s="210" t="s">
        <v>319</v>
      </c>
      <c r="E19" s="278" t="s">
        <v>319</v>
      </c>
      <c r="F19" s="284" t="s">
        <v>320</v>
      </c>
      <c r="G19" s="185" t="s">
        <v>320</v>
      </c>
      <c r="H19" s="185" t="s">
        <v>320</v>
      </c>
      <c r="I19" s="185" t="s">
        <v>320</v>
      </c>
      <c r="J19" s="185" t="s">
        <v>320</v>
      </c>
      <c r="K19" s="285" t="s">
        <v>320</v>
      </c>
      <c r="L19" s="284" t="s">
        <v>320</v>
      </c>
      <c r="M19" s="185" t="s">
        <v>320</v>
      </c>
      <c r="N19" s="185" t="s">
        <v>320</v>
      </c>
      <c r="O19" s="185" t="s">
        <v>320</v>
      </c>
      <c r="P19" s="185" t="s">
        <v>320</v>
      </c>
      <c r="Q19" s="285" t="s">
        <v>320</v>
      </c>
      <c r="R19" s="208" t="s">
        <v>477</v>
      </c>
      <c r="S19" s="279">
        <f>SUM('[16]на 2013г'!$K$101)/1000</f>
        <v>367.86900000000003</v>
      </c>
      <c r="T19" s="185" t="s">
        <v>320</v>
      </c>
      <c r="U19" s="185" t="s">
        <v>320</v>
      </c>
      <c r="V19" s="185" t="s">
        <v>320</v>
      </c>
      <c r="W19" s="281">
        <f t="shared" si="0"/>
        <v>367.86900000000003</v>
      </c>
      <c r="X19" s="282"/>
      <c r="Y19" s="282"/>
    </row>
    <row r="20" spans="1:25" s="148" customFormat="1" ht="28.5">
      <c r="A20" s="181" t="s">
        <v>322</v>
      </c>
      <c r="B20" s="147" t="s">
        <v>323</v>
      </c>
      <c r="C20" s="147"/>
      <c r="D20" s="147"/>
      <c r="E20" s="275"/>
      <c r="F20" s="274"/>
      <c r="G20" s="173"/>
      <c r="H20" s="173"/>
      <c r="I20" s="173"/>
      <c r="J20" s="173"/>
      <c r="K20" s="277"/>
      <c r="L20" s="274"/>
      <c r="M20" s="173"/>
      <c r="N20" s="173"/>
      <c r="O20" s="173"/>
      <c r="P20" s="173"/>
      <c r="Q20" s="277"/>
      <c r="R20" s="274"/>
      <c r="S20" s="173"/>
      <c r="T20" s="173"/>
      <c r="U20" s="173"/>
      <c r="V20" s="173"/>
      <c r="W20" s="277"/>
      <c r="X20" s="141"/>
    </row>
    <row r="21" spans="1:25" s="139" customFormat="1">
      <c r="A21" s="176"/>
      <c r="B21" s="149" t="s">
        <v>319</v>
      </c>
      <c r="C21" s="287" t="s">
        <v>319</v>
      </c>
      <c r="D21" s="288" t="s">
        <v>319</v>
      </c>
      <c r="E21" s="289" t="s">
        <v>319</v>
      </c>
      <c r="F21" s="290" t="s">
        <v>320</v>
      </c>
      <c r="G21" s="291" t="s">
        <v>320</v>
      </c>
      <c r="H21" s="291" t="s">
        <v>320</v>
      </c>
      <c r="I21" s="291" t="s">
        <v>320</v>
      </c>
      <c r="J21" s="291" t="s">
        <v>320</v>
      </c>
      <c r="K21" s="292" t="s">
        <v>320</v>
      </c>
      <c r="L21" s="290" t="s">
        <v>320</v>
      </c>
      <c r="M21" s="291" t="s">
        <v>320</v>
      </c>
      <c r="N21" s="291" t="s">
        <v>320</v>
      </c>
      <c r="O21" s="291" t="s">
        <v>320</v>
      </c>
      <c r="P21" s="291" t="s">
        <v>320</v>
      </c>
      <c r="Q21" s="292" t="s">
        <v>320</v>
      </c>
      <c r="R21" s="290" t="s">
        <v>320</v>
      </c>
      <c r="S21" s="291" t="s">
        <v>320</v>
      </c>
      <c r="T21" s="291" t="s">
        <v>320</v>
      </c>
      <c r="U21" s="291" t="s">
        <v>320</v>
      </c>
      <c r="V21" s="291" t="s">
        <v>320</v>
      </c>
      <c r="W21" s="281" t="s">
        <v>320</v>
      </c>
      <c r="X21" s="141"/>
    </row>
    <row r="22" spans="1:25" s="148" customFormat="1" ht="61.5" customHeight="1">
      <c r="A22" s="181" t="s">
        <v>324</v>
      </c>
      <c r="B22" s="147" t="s">
        <v>325</v>
      </c>
      <c r="C22" s="147"/>
      <c r="D22" s="147"/>
      <c r="E22" s="275"/>
      <c r="F22" s="274"/>
      <c r="G22" s="173"/>
      <c r="H22" s="173"/>
      <c r="I22" s="173"/>
      <c r="J22" s="173"/>
      <c r="K22" s="277"/>
      <c r="L22" s="293"/>
      <c r="M22" s="173"/>
      <c r="N22" s="173"/>
      <c r="O22" s="173"/>
      <c r="P22" s="173"/>
      <c r="Q22" s="277"/>
      <c r="R22" s="293"/>
      <c r="S22" s="173"/>
      <c r="T22" s="173"/>
      <c r="U22" s="173"/>
      <c r="V22" s="173"/>
      <c r="W22" s="277"/>
      <c r="X22" s="141"/>
    </row>
    <row r="23" spans="1:25" s="150" customFormat="1">
      <c r="A23" s="294"/>
      <c r="B23" s="149" t="s">
        <v>319</v>
      </c>
      <c r="C23" s="287" t="s">
        <v>319</v>
      </c>
      <c r="D23" s="288" t="s">
        <v>319</v>
      </c>
      <c r="E23" s="289" t="s">
        <v>319</v>
      </c>
      <c r="F23" s="290" t="s">
        <v>320</v>
      </c>
      <c r="G23" s="291" t="s">
        <v>320</v>
      </c>
      <c r="H23" s="291" t="s">
        <v>320</v>
      </c>
      <c r="I23" s="291" t="s">
        <v>320</v>
      </c>
      <c r="J23" s="291" t="s">
        <v>320</v>
      </c>
      <c r="K23" s="292" t="s">
        <v>320</v>
      </c>
      <c r="L23" s="290" t="s">
        <v>320</v>
      </c>
      <c r="M23" s="291" t="s">
        <v>320</v>
      </c>
      <c r="N23" s="291" t="s">
        <v>320</v>
      </c>
      <c r="O23" s="291" t="s">
        <v>320</v>
      </c>
      <c r="P23" s="291" t="s">
        <v>320</v>
      </c>
      <c r="Q23" s="292" t="s">
        <v>320</v>
      </c>
      <c r="R23" s="290" t="s">
        <v>320</v>
      </c>
      <c r="S23" s="291" t="s">
        <v>320</v>
      </c>
      <c r="T23" s="291" t="s">
        <v>320</v>
      </c>
      <c r="U23" s="291" t="s">
        <v>320</v>
      </c>
      <c r="V23" s="291" t="s">
        <v>320</v>
      </c>
      <c r="W23" s="281" t="s">
        <v>320</v>
      </c>
      <c r="X23" s="295"/>
    </row>
    <row r="24" spans="1:25" s="148" customFormat="1" ht="45" customHeight="1">
      <c r="A24" s="181" t="s">
        <v>326</v>
      </c>
      <c r="B24" s="147" t="s">
        <v>327</v>
      </c>
      <c r="C24" s="147"/>
      <c r="D24" s="147"/>
      <c r="E24" s="275"/>
      <c r="F24" s="274"/>
      <c r="G24" s="173"/>
      <c r="H24" s="173"/>
      <c r="I24" s="173"/>
      <c r="J24" s="173"/>
      <c r="K24" s="277"/>
      <c r="L24" s="274"/>
      <c r="M24" s="173"/>
      <c r="N24" s="173"/>
      <c r="O24" s="173"/>
      <c r="P24" s="173"/>
      <c r="Q24" s="277"/>
      <c r="R24" s="274"/>
      <c r="S24" s="173"/>
      <c r="T24" s="173"/>
      <c r="U24" s="173"/>
      <c r="V24" s="173"/>
      <c r="W24" s="277"/>
      <c r="X24" s="141"/>
    </row>
    <row r="25" spans="1:25" s="300" customFormat="1" ht="30" customHeight="1">
      <c r="A25" s="290"/>
      <c r="B25" s="152" t="s">
        <v>487</v>
      </c>
      <c r="C25" s="296">
        <f>(K25+Q25+W25)/D25</f>
        <v>0.13841902841566783</v>
      </c>
      <c r="D25" s="177">
        <v>535.62</v>
      </c>
      <c r="E25" s="297" t="s">
        <v>488</v>
      </c>
      <c r="F25" s="208" t="s">
        <v>489</v>
      </c>
      <c r="G25" s="207" t="s">
        <v>320</v>
      </c>
      <c r="H25" s="207" t="s">
        <v>320</v>
      </c>
      <c r="I25" s="207" t="s">
        <v>320</v>
      </c>
      <c r="J25" s="279">
        <v>16.2</v>
      </c>
      <c r="K25" s="280">
        <v>16.2</v>
      </c>
      <c r="L25" s="211" t="s">
        <v>490</v>
      </c>
      <c r="M25" s="279" t="s">
        <v>320</v>
      </c>
      <c r="N25" s="279" t="s">
        <v>320</v>
      </c>
      <c r="O25" s="279" t="s">
        <v>320</v>
      </c>
      <c r="P25" s="279">
        <v>26.86</v>
      </c>
      <c r="Q25" s="280">
        <f>P25</f>
        <v>26.86</v>
      </c>
      <c r="R25" s="298" t="s">
        <v>491</v>
      </c>
      <c r="S25" s="279" t="s">
        <v>320</v>
      </c>
      <c r="T25" s="279" t="s">
        <v>320</v>
      </c>
      <c r="U25" s="279" t="s">
        <v>320</v>
      </c>
      <c r="V25" s="279">
        <v>31.08</v>
      </c>
      <c r="W25" s="281">
        <f>V25</f>
        <v>31.08</v>
      </c>
      <c r="X25" s="299"/>
      <c r="Y25" s="299"/>
    </row>
    <row r="26" spans="1:25" s="148" customFormat="1" ht="30.75" customHeight="1">
      <c r="A26" s="181" t="s">
        <v>328</v>
      </c>
      <c r="B26" s="147" t="s">
        <v>329</v>
      </c>
      <c r="C26" s="147"/>
      <c r="D26" s="147"/>
      <c r="E26" s="275"/>
      <c r="F26" s="212"/>
      <c r="G26" s="213"/>
      <c r="H26" s="213"/>
      <c r="I26" s="213"/>
      <c r="J26" s="213"/>
      <c r="K26" s="214"/>
      <c r="L26" s="274"/>
      <c r="M26" s="173"/>
      <c r="N26" s="173"/>
      <c r="O26" s="173"/>
      <c r="P26" s="173"/>
      <c r="Q26" s="277"/>
      <c r="R26" s="274"/>
      <c r="S26" s="173"/>
      <c r="T26" s="173"/>
      <c r="U26" s="173"/>
      <c r="V26" s="173"/>
      <c r="W26" s="277"/>
      <c r="X26" s="141"/>
    </row>
    <row r="27" spans="1:25" s="283" customFormat="1" ht="64.5" customHeight="1">
      <c r="A27" s="183"/>
      <c r="B27" s="151" t="s">
        <v>330</v>
      </c>
      <c r="C27" s="206" t="s">
        <v>319</v>
      </c>
      <c r="D27" s="210" t="s">
        <v>319</v>
      </c>
      <c r="E27" s="278" t="s">
        <v>319</v>
      </c>
      <c r="F27" s="301" t="s">
        <v>320</v>
      </c>
      <c r="G27" s="210" t="s">
        <v>320</v>
      </c>
      <c r="H27" s="210" t="s">
        <v>320</v>
      </c>
      <c r="I27" s="210" t="s">
        <v>320</v>
      </c>
      <c r="J27" s="210" t="s">
        <v>320</v>
      </c>
      <c r="K27" s="302" t="s">
        <v>320</v>
      </c>
      <c r="L27" s="301" t="s">
        <v>320</v>
      </c>
      <c r="M27" s="210" t="s">
        <v>320</v>
      </c>
      <c r="N27" s="210" t="s">
        <v>320</v>
      </c>
      <c r="O27" s="210" t="s">
        <v>320</v>
      </c>
      <c r="P27" s="210" t="s">
        <v>320</v>
      </c>
      <c r="Q27" s="302" t="s">
        <v>320</v>
      </c>
      <c r="R27" s="208" t="s">
        <v>321</v>
      </c>
      <c r="S27" s="279">
        <f>SUM('[16]на 2013г'!$K$72/1000)</f>
        <v>780.08600000000001</v>
      </c>
      <c r="T27" s="279" t="s">
        <v>320</v>
      </c>
      <c r="U27" s="279" t="s">
        <v>320</v>
      </c>
      <c r="V27" s="279" t="s">
        <v>320</v>
      </c>
      <c r="W27" s="281">
        <f>S27</f>
        <v>780.08600000000001</v>
      </c>
      <c r="X27" s="282"/>
      <c r="Y27" s="282"/>
    </row>
    <row r="28" spans="1:25" s="283" customFormat="1" ht="30" customHeight="1">
      <c r="A28" s="183"/>
      <c r="B28" s="151" t="s">
        <v>331</v>
      </c>
      <c r="C28" s="296">
        <f>SUM(K28,Q28,W28)/D28</f>
        <v>11.370282457447528</v>
      </c>
      <c r="D28" s="177">
        <v>1033.43</v>
      </c>
      <c r="E28" s="278" t="s">
        <v>492</v>
      </c>
      <c r="F28" s="284" t="s">
        <v>493</v>
      </c>
      <c r="G28" s="279">
        <v>3027.31</v>
      </c>
      <c r="H28" s="279" t="s">
        <v>320</v>
      </c>
      <c r="I28" s="279" t="s">
        <v>320</v>
      </c>
      <c r="J28" s="279" t="s">
        <v>320</v>
      </c>
      <c r="K28" s="280">
        <v>3027.31</v>
      </c>
      <c r="L28" s="298" t="s">
        <v>494</v>
      </c>
      <c r="M28" s="279">
        <v>3039.5209999999997</v>
      </c>
      <c r="N28" s="279" t="s">
        <v>320</v>
      </c>
      <c r="O28" s="279" t="s">
        <v>320</v>
      </c>
      <c r="P28" s="279" t="s">
        <v>320</v>
      </c>
      <c r="Q28" s="280">
        <f>M28</f>
        <v>3039.5209999999997</v>
      </c>
      <c r="R28" s="298" t="s">
        <v>495</v>
      </c>
      <c r="S28" s="279">
        <v>5683.56</v>
      </c>
      <c r="T28" s="279" t="s">
        <v>320</v>
      </c>
      <c r="U28" s="279" t="s">
        <v>320</v>
      </c>
      <c r="V28" s="279" t="s">
        <v>320</v>
      </c>
      <c r="W28" s="281">
        <f>S28</f>
        <v>5683.56</v>
      </c>
      <c r="X28" s="282"/>
      <c r="Y28" s="282"/>
    </row>
    <row r="29" spans="1:25" s="148" customFormat="1" ht="33" customHeight="1">
      <c r="A29" s="181" t="s">
        <v>332</v>
      </c>
      <c r="B29" s="147" t="s">
        <v>333</v>
      </c>
      <c r="C29" s="147"/>
      <c r="D29" s="147"/>
      <c r="E29" s="275"/>
      <c r="F29" s="274"/>
      <c r="G29" s="147"/>
      <c r="H29" s="173"/>
      <c r="I29" s="173"/>
      <c r="J29" s="173"/>
      <c r="K29" s="277"/>
      <c r="L29" s="293"/>
      <c r="M29" s="173"/>
      <c r="N29" s="173"/>
      <c r="O29" s="173"/>
      <c r="P29" s="173"/>
      <c r="Q29" s="277"/>
      <c r="R29" s="293"/>
      <c r="S29" s="173"/>
      <c r="T29" s="173"/>
      <c r="U29" s="173"/>
      <c r="V29" s="173"/>
      <c r="W29" s="277"/>
    </row>
    <row r="30" spans="1:25" s="310" customFormat="1" ht="30" customHeight="1">
      <c r="A30" s="303"/>
      <c r="B30" s="152" t="s">
        <v>334</v>
      </c>
      <c r="C30" s="304" t="s">
        <v>319</v>
      </c>
      <c r="D30" s="305" t="s">
        <v>319</v>
      </c>
      <c r="E30" s="306" t="s">
        <v>319</v>
      </c>
      <c r="F30" s="307" t="s">
        <v>496</v>
      </c>
      <c r="G30" s="279">
        <v>7427.6409999999996</v>
      </c>
      <c r="H30" s="304" t="s">
        <v>320</v>
      </c>
      <c r="I30" s="304" t="s">
        <v>320</v>
      </c>
      <c r="J30" s="304" t="s">
        <v>320</v>
      </c>
      <c r="K30" s="280">
        <v>7427.6409999999996</v>
      </c>
      <c r="L30" s="308" t="s">
        <v>496</v>
      </c>
      <c r="M30" s="304">
        <v>7888.1548269599998</v>
      </c>
      <c r="N30" s="304" t="s">
        <v>320</v>
      </c>
      <c r="O30" s="304" t="s">
        <v>320</v>
      </c>
      <c r="P30" s="304" t="s">
        <v>320</v>
      </c>
      <c r="Q30" s="309">
        <f>M30</f>
        <v>7888.1548269599998</v>
      </c>
      <c r="R30" s="307" t="s">
        <v>496</v>
      </c>
      <c r="S30" s="304">
        <v>7888.1548269599998</v>
      </c>
      <c r="T30" s="304" t="s">
        <v>320</v>
      </c>
      <c r="U30" s="304" t="s">
        <v>320</v>
      </c>
      <c r="V30" s="304" t="s">
        <v>320</v>
      </c>
      <c r="W30" s="281">
        <v>7888.1548269599998</v>
      </c>
    </row>
    <row r="31" spans="1:25" s="310" customFormat="1" ht="71.25" customHeight="1">
      <c r="A31" s="303"/>
      <c r="B31" s="152" t="s">
        <v>497</v>
      </c>
      <c r="C31" s="304" t="s">
        <v>319</v>
      </c>
      <c r="D31" s="305" t="s">
        <v>319</v>
      </c>
      <c r="E31" s="306" t="s">
        <v>319</v>
      </c>
      <c r="F31" s="307" t="s">
        <v>498</v>
      </c>
      <c r="G31" s="279" t="s">
        <v>320</v>
      </c>
      <c r="H31" s="279" t="s">
        <v>320</v>
      </c>
      <c r="I31" s="279" t="s">
        <v>320</v>
      </c>
      <c r="J31" s="279">
        <v>504.58508683897168</v>
      </c>
      <c r="K31" s="280">
        <v>504.58508683897168</v>
      </c>
      <c r="L31" s="298" t="s">
        <v>499</v>
      </c>
      <c r="M31" s="279" t="s">
        <v>320</v>
      </c>
      <c r="N31" s="279" t="s">
        <v>320</v>
      </c>
      <c r="O31" s="279" t="s">
        <v>320</v>
      </c>
      <c r="P31" s="279">
        <v>408.15517699215923</v>
      </c>
      <c r="Q31" s="280">
        <f>P31</f>
        <v>408.15517699215923</v>
      </c>
      <c r="R31" s="298" t="s">
        <v>320</v>
      </c>
      <c r="S31" s="279" t="s">
        <v>320</v>
      </c>
      <c r="T31" s="279" t="s">
        <v>320</v>
      </c>
      <c r="U31" s="305" t="s">
        <v>320</v>
      </c>
      <c r="V31" s="305" t="s">
        <v>320</v>
      </c>
      <c r="W31" s="281" t="s">
        <v>320</v>
      </c>
    </row>
    <row r="32" spans="1:25" s="300" customFormat="1" ht="42" customHeight="1">
      <c r="A32" s="290"/>
      <c r="B32" s="152" t="s">
        <v>500</v>
      </c>
      <c r="C32" s="207" t="s">
        <v>319</v>
      </c>
      <c r="D32" s="305" t="s">
        <v>319</v>
      </c>
      <c r="E32" s="306" t="s">
        <v>319</v>
      </c>
      <c r="F32" s="307" t="s">
        <v>501</v>
      </c>
      <c r="G32" s="207" t="s">
        <v>320</v>
      </c>
      <c r="H32" s="207" t="s">
        <v>320</v>
      </c>
      <c r="I32" s="207" t="s">
        <v>320</v>
      </c>
      <c r="J32" s="207" t="s">
        <v>320</v>
      </c>
      <c r="K32" s="209" t="s">
        <v>320</v>
      </c>
      <c r="L32" s="307" t="s">
        <v>502</v>
      </c>
      <c r="M32" s="207" t="s">
        <v>320</v>
      </c>
      <c r="N32" s="207" t="s">
        <v>320</v>
      </c>
      <c r="O32" s="207" t="s">
        <v>320</v>
      </c>
      <c r="P32" s="207" t="s">
        <v>320</v>
      </c>
      <c r="Q32" s="209" t="s">
        <v>320</v>
      </c>
      <c r="R32" s="308" t="s">
        <v>320</v>
      </c>
      <c r="S32" s="207" t="s">
        <v>320</v>
      </c>
      <c r="T32" s="207" t="s">
        <v>320</v>
      </c>
      <c r="U32" s="207" t="s">
        <v>320</v>
      </c>
      <c r="V32" s="207" t="s">
        <v>320</v>
      </c>
      <c r="W32" s="281" t="s">
        <v>320</v>
      </c>
    </row>
    <row r="33" spans="1:27" s="148" customFormat="1" ht="47.25" customHeight="1">
      <c r="A33" s="181" t="s">
        <v>335</v>
      </c>
      <c r="B33" s="147" t="s">
        <v>336</v>
      </c>
      <c r="C33" s="147"/>
      <c r="D33" s="147"/>
      <c r="E33" s="275"/>
      <c r="F33" s="274"/>
      <c r="G33" s="147"/>
      <c r="H33" s="173"/>
      <c r="I33" s="173"/>
      <c r="J33" s="173"/>
      <c r="K33" s="277"/>
      <c r="L33" s="293"/>
      <c r="M33" s="173"/>
      <c r="N33" s="173"/>
      <c r="O33" s="173"/>
      <c r="P33" s="173"/>
      <c r="Q33" s="277"/>
      <c r="R33" s="293"/>
      <c r="S33" s="173"/>
      <c r="T33" s="173"/>
      <c r="U33" s="173"/>
      <c r="V33" s="173"/>
      <c r="W33" s="277"/>
      <c r="AA33" s="311"/>
    </row>
    <row r="34" spans="1:27" s="140" customFormat="1" ht="15.75" thickBot="1">
      <c r="A34" s="312"/>
      <c r="B34" s="313" t="s">
        <v>319</v>
      </c>
      <c r="C34" s="216" t="s">
        <v>319</v>
      </c>
      <c r="D34" s="314" t="s">
        <v>319</v>
      </c>
      <c r="E34" s="315" t="s">
        <v>319</v>
      </c>
      <c r="F34" s="215" t="s">
        <v>320</v>
      </c>
      <c r="G34" s="216" t="s">
        <v>320</v>
      </c>
      <c r="H34" s="216" t="s">
        <v>320</v>
      </c>
      <c r="I34" s="216" t="s">
        <v>320</v>
      </c>
      <c r="J34" s="216" t="s">
        <v>320</v>
      </c>
      <c r="K34" s="217" t="s">
        <v>320</v>
      </c>
      <c r="L34" s="215" t="s">
        <v>320</v>
      </c>
      <c r="M34" s="216" t="s">
        <v>320</v>
      </c>
      <c r="N34" s="216" t="s">
        <v>320</v>
      </c>
      <c r="O34" s="216" t="s">
        <v>320</v>
      </c>
      <c r="P34" s="216" t="s">
        <v>320</v>
      </c>
      <c r="Q34" s="217" t="s">
        <v>320</v>
      </c>
      <c r="R34" s="215" t="s">
        <v>320</v>
      </c>
      <c r="S34" s="216" t="s">
        <v>320</v>
      </c>
      <c r="T34" s="216" t="s">
        <v>320</v>
      </c>
      <c r="U34" s="216" t="s">
        <v>320</v>
      </c>
      <c r="V34" s="216" t="s">
        <v>320</v>
      </c>
      <c r="W34" s="217" t="s">
        <v>320</v>
      </c>
    </row>
    <row r="35" spans="1:27" ht="30" customHeight="1">
      <c r="A35" s="153" t="s">
        <v>337</v>
      </c>
      <c r="B35" s="488" t="s">
        <v>338</v>
      </c>
      <c r="C35" s="488"/>
      <c r="D35" s="488"/>
      <c r="E35" s="488"/>
      <c r="F35" s="488"/>
      <c r="G35" s="488"/>
      <c r="H35" s="488"/>
      <c r="I35" s="488"/>
      <c r="J35" s="488"/>
      <c r="K35" s="488"/>
      <c r="L35" s="154"/>
      <c r="M35" s="154"/>
      <c r="N35" s="154"/>
      <c r="O35" s="154"/>
      <c r="P35" s="154"/>
      <c r="Q35" s="154"/>
    </row>
    <row r="36" spans="1:27" ht="21" customHeight="1">
      <c r="A36" s="153" t="s">
        <v>339</v>
      </c>
      <c r="B36" s="133" t="s">
        <v>340</v>
      </c>
      <c r="O36" s="155"/>
      <c r="P36" s="155"/>
    </row>
    <row r="37" spans="1:27" ht="21" customHeight="1">
      <c r="A37" s="153"/>
    </row>
    <row r="39" spans="1:27" ht="15.75">
      <c r="B39" s="156" t="s">
        <v>503</v>
      </c>
      <c r="C39" s="156"/>
      <c r="D39" s="156"/>
      <c r="E39" s="156"/>
    </row>
    <row r="40" spans="1:27" ht="15.75">
      <c r="B40" s="156" t="s">
        <v>504</v>
      </c>
      <c r="C40" s="156"/>
      <c r="D40" s="156"/>
      <c r="E40" s="156"/>
    </row>
    <row r="41" spans="1:27" ht="15.75">
      <c r="B41" s="156"/>
      <c r="C41" s="156"/>
      <c r="D41" s="156"/>
      <c r="E41" s="156"/>
    </row>
    <row r="42" spans="1:27" ht="15.75">
      <c r="B42" s="156" t="s">
        <v>341</v>
      </c>
      <c r="C42" s="156"/>
      <c r="D42" s="218"/>
      <c r="E42" s="219"/>
      <c r="G42" s="158"/>
      <c r="H42" s="157"/>
    </row>
    <row r="43" spans="1:27" ht="15.75">
      <c r="B43" s="156" t="s">
        <v>342</v>
      </c>
      <c r="C43" s="156"/>
      <c r="D43" s="218" t="s">
        <v>343</v>
      </c>
      <c r="E43" s="219"/>
    </row>
    <row r="44" spans="1:27" ht="15.75">
      <c r="B44" s="156" t="s">
        <v>344</v>
      </c>
      <c r="C44" s="156"/>
      <c r="D44" s="218" t="s">
        <v>505</v>
      </c>
      <c r="E44" s="219"/>
      <c r="G44" s="158"/>
    </row>
    <row r="45" spans="1:27" ht="47.25">
      <c r="B45" s="220" t="s">
        <v>345</v>
      </c>
      <c r="C45" s="156"/>
      <c r="D45" s="218" t="s">
        <v>346</v>
      </c>
      <c r="E45" s="219"/>
    </row>
    <row r="46" spans="1:27" ht="15.75">
      <c r="B46" s="156" t="s">
        <v>506</v>
      </c>
      <c r="C46" s="156"/>
      <c r="D46" s="316" t="s">
        <v>507</v>
      </c>
      <c r="E46" s="219"/>
    </row>
    <row r="47" spans="1:27">
      <c r="G47" s="160"/>
    </row>
    <row r="50" spans="2:19">
      <c r="B50" s="161" t="s">
        <v>347</v>
      </c>
      <c r="R50" s="133"/>
      <c r="S50" s="133"/>
    </row>
    <row r="51" spans="2:19">
      <c r="B51" s="157" t="s">
        <v>348</v>
      </c>
      <c r="R51" s="133"/>
      <c r="S51" s="133"/>
    </row>
    <row r="52" spans="2:19">
      <c r="B52" s="157" t="s">
        <v>349</v>
      </c>
      <c r="R52" s="133"/>
      <c r="S52" s="133"/>
    </row>
    <row r="53" spans="2:19">
      <c r="B53" s="157"/>
      <c r="R53" s="133"/>
      <c r="S53" s="133"/>
    </row>
    <row r="54" spans="2:19">
      <c r="B54" s="157"/>
      <c r="R54" s="133"/>
      <c r="S54" s="133"/>
    </row>
    <row r="55" spans="2:19">
      <c r="B55" s="157"/>
      <c r="R55" s="133"/>
      <c r="S55" s="133"/>
    </row>
    <row r="56" spans="2:19">
      <c r="B56" s="157"/>
      <c r="R56" s="133"/>
      <c r="S56" s="133"/>
    </row>
    <row r="57" spans="2:19">
      <c r="B57" s="157"/>
      <c r="R57" s="133"/>
      <c r="S57" s="133"/>
    </row>
    <row r="59" spans="2:19">
      <c r="B59" s="157" t="s">
        <v>367</v>
      </c>
      <c r="R59" s="133"/>
      <c r="S59" s="133"/>
    </row>
    <row r="60" spans="2:19">
      <c r="B60" s="161" t="s">
        <v>368</v>
      </c>
      <c r="R60" s="133"/>
      <c r="S60" s="133"/>
    </row>
    <row r="61" spans="2:19">
      <c r="B61" s="157"/>
      <c r="R61" s="133"/>
      <c r="S61" s="133"/>
    </row>
    <row r="62" spans="2:19">
      <c r="B62" s="157"/>
      <c r="R62" s="133"/>
      <c r="S62" s="133"/>
    </row>
    <row r="63" spans="2:19">
      <c r="B63" s="157" t="s">
        <v>350</v>
      </c>
      <c r="R63" s="133"/>
      <c r="S63" s="133"/>
    </row>
    <row r="64" spans="2:19">
      <c r="B64" s="157"/>
      <c r="R64" s="133"/>
      <c r="S64" s="133"/>
    </row>
    <row r="65" spans="2:19">
      <c r="B65" s="157"/>
      <c r="R65" s="133"/>
      <c r="S65" s="133"/>
    </row>
    <row r="66" spans="2:19">
      <c r="B66" s="157"/>
      <c r="R66" s="133"/>
      <c r="S66" s="133"/>
    </row>
    <row r="67" spans="2:19">
      <c r="B67" s="157"/>
      <c r="R67" s="133"/>
      <c r="S67" s="133"/>
    </row>
    <row r="68" spans="2:19">
      <c r="B68" s="157"/>
      <c r="R68" s="133"/>
      <c r="S68" s="133"/>
    </row>
    <row r="69" spans="2:19">
      <c r="B69" s="157"/>
      <c r="R69" s="133"/>
      <c r="S69" s="133"/>
    </row>
    <row r="70" spans="2:19">
      <c r="B70" s="157"/>
      <c r="R70" s="133"/>
      <c r="S70" s="133"/>
    </row>
    <row r="71" spans="2:19">
      <c r="B71" s="157" t="s">
        <v>369</v>
      </c>
      <c r="R71" s="133"/>
      <c r="S71" s="133"/>
    </row>
    <row r="72" spans="2:19">
      <c r="B72" s="161" t="s">
        <v>370</v>
      </c>
      <c r="R72" s="133"/>
      <c r="S72" s="133"/>
    </row>
    <row r="73" spans="2:19">
      <c r="B73" s="157" t="s">
        <v>351</v>
      </c>
      <c r="R73" s="133"/>
      <c r="S73" s="133"/>
    </row>
    <row r="74" spans="2:19">
      <c r="B74" s="157"/>
      <c r="R74" s="133"/>
      <c r="S74" s="133"/>
    </row>
    <row r="75" spans="2:19">
      <c r="B75" s="157" t="s">
        <v>352</v>
      </c>
      <c r="R75" s="133"/>
      <c r="S75" s="133"/>
    </row>
    <row r="76" spans="2:19">
      <c r="B76" s="157" t="s">
        <v>353</v>
      </c>
      <c r="R76" s="133"/>
      <c r="S76" s="133"/>
    </row>
    <row r="77" spans="2:19">
      <c r="B77" s="157"/>
      <c r="R77" s="133"/>
      <c r="S77" s="133"/>
    </row>
    <row r="78" spans="2:19">
      <c r="B78" s="157"/>
      <c r="R78" s="133"/>
      <c r="S78" s="133"/>
    </row>
    <row r="79" spans="2:19">
      <c r="B79" s="157"/>
      <c r="R79" s="133"/>
      <c r="S79" s="133"/>
    </row>
    <row r="80" spans="2:19">
      <c r="B80" s="157"/>
      <c r="R80" s="133"/>
      <c r="S80" s="133"/>
    </row>
    <row r="81" spans="2:19">
      <c r="B81" s="157"/>
      <c r="R81" s="133"/>
      <c r="S81" s="133"/>
    </row>
    <row r="82" spans="2:19">
      <c r="B82" s="157" t="s">
        <v>371</v>
      </c>
      <c r="R82" s="133"/>
      <c r="S82" s="133"/>
    </row>
    <row r="83" spans="2:19">
      <c r="B83" s="161" t="s">
        <v>372</v>
      </c>
      <c r="R83" s="133"/>
      <c r="S83" s="133"/>
    </row>
    <row r="84" spans="2:19">
      <c r="B84" s="161" t="s">
        <v>373</v>
      </c>
      <c r="R84" s="133"/>
      <c r="S84" s="133"/>
    </row>
    <row r="85" spans="2:19">
      <c r="B85" s="157" t="s">
        <v>354</v>
      </c>
      <c r="R85" s="133"/>
      <c r="S85" s="133"/>
    </row>
  </sheetData>
  <mergeCells count="19">
    <mergeCell ref="S3:S4"/>
    <mergeCell ref="A6:W6"/>
    <mergeCell ref="A7:I7"/>
    <mergeCell ref="A8:I8"/>
    <mergeCell ref="A10:A12"/>
    <mergeCell ref="B10:B12"/>
    <mergeCell ref="C10:C12"/>
    <mergeCell ref="F10:K10"/>
    <mergeCell ref="L10:Q10"/>
    <mergeCell ref="R10:W10"/>
    <mergeCell ref="R11:R12"/>
    <mergeCell ref="S11:W11"/>
    <mergeCell ref="B35:K35"/>
    <mergeCell ref="D11:D12"/>
    <mergeCell ref="E11:E12"/>
    <mergeCell ref="F11:F12"/>
    <mergeCell ref="G11:K11"/>
    <mergeCell ref="L11:L12"/>
    <mergeCell ref="M11:Q11"/>
  </mergeCells>
  <printOptions horizontalCentered="1"/>
  <pageMargins left="0.15748031496062992" right="0.15748031496062992" top="0.15748031496062992" bottom="0.15748031496062992" header="0.15748031496062992" footer="0.15748031496062992"/>
  <pageSetup paperSize="9" scale="4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47"/>
  <sheetViews>
    <sheetView view="pageBreakPreview" topLeftCell="A31" zoomScale="70" zoomScaleNormal="75" zoomScaleSheetLayoutView="70" workbookViewId="0">
      <selection activeCell="A6" sqref="A6:G8"/>
    </sheetView>
  </sheetViews>
  <sheetFormatPr defaultRowHeight="14.25"/>
  <cols>
    <col min="1" max="1" width="4.85546875" style="157" customWidth="1"/>
    <col min="2" max="2" width="60.42578125" style="157" customWidth="1"/>
    <col min="3" max="3" width="38.28515625" style="157" customWidth="1"/>
    <col min="4" max="4" width="19.140625" style="157" customWidth="1"/>
    <col min="5" max="5" width="18" style="157" customWidth="1"/>
    <col min="6" max="6" width="18.85546875" style="157" customWidth="1"/>
    <col min="7" max="7" width="18.7109375" style="157" customWidth="1"/>
    <col min="8" max="9" width="9.140625" style="317"/>
    <col min="10" max="23" width="9.140625" style="162"/>
    <col min="24" max="16384" width="9.140625" style="157"/>
  </cols>
  <sheetData>
    <row r="1" spans="1:26" ht="15.75">
      <c r="A1" s="133"/>
      <c r="B1" s="133"/>
      <c r="C1" s="133"/>
      <c r="D1" s="133"/>
      <c r="E1" s="133"/>
      <c r="F1" s="133"/>
      <c r="G1" s="269" t="s">
        <v>374</v>
      </c>
    </row>
    <row r="2" spans="1:26" ht="15.75">
      <c r="A2" s="133"/>
      <c r="B2" s="133"/>
      <c r="C2" s="133"/>
      <c r="D2" s="133"/>
      <c r="E2" s="133"/>
      <c r="F2" s="133"/>
      <c r="G2" s="269" t="s">
        <v>299</v>
      </c>
    </row>
    <row r="3" spans="1:26" ht="15.75">
      <c r="A3" s="133"/>
      <c r="B3" s="133"/>
      <c r="C3" s="133"/>
      <c r="D3" s="133"/>
      <c r="E3" s="133"/>
      <c r="F3" s="133"/>
      <c r="G3" s="269" t="s">
        <v>300</v>
      </c>
    </row>
    <row r="4" spans="1:26" ht="15.75">
      <c r="A4" s="133"/>
      <c r="B4" s="133"/>
      <c r="C4" s="136"/>
      <c r="D4" s="136"/>
      <c r="E4" s="133"/>
      <c r="F4" s="133"/>
      <c r="G4" s="269" t="s">
        <v>375</v>
      </c>
    </row>
    <row r="5" spans="1:26" ht="15">
      <c r="A5" s="133"/>
      <c r="B5" s="133"/>
      <c r="C5" s="133"/>
      <c r="D5" s="133"/>
      <c r="E5" s="133"/>
      <c r="F5" s="133"/>
      <c r="G5" s="133"/>
    </row>
    <row r="6" spans="1:26" ht="65.25" customHeight="1">
      <c r="A6" s="494" t="s">
        <v>376</v>
      </c>
      <c r="B6" s="494"/>
      <c r="C6" s="494"/>
      <c r="D6" s="494"/>
      <c r="E6" s="494"/>
      <c r="F6" s="494"/>
      <c r="G6" s="494"/>
    </row>
    <row r="7" spans="1:26" s="165" customFormat="1" ht="20.25" customHeight="1">
      <c r="A7" s="495" t="s">
        <v>508</v>
      </c>
      <c r="B7" s="495"/>
      <c r="C7" s="495"/>
      <c r="D7" s="495"/>
      <c r="E7" s="495"/>
      <c r="F7" s="495"/>
      <c r="G7" s="270"/>
      <c r="H7" s="163"/>
      <c r="I7" s="163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</row>
    <row r="8" spans="1:26" s="165" customFormat="1" ht="20.25" customHeight="1">
      <c r="A8" s="495" t="s">
        <v>509</v>
      </c>
      <c r="B8" s="495"/>
      <c r="C8" s="495"/>
      <c r="D8" s="495"/>
      <c r="E8" s="495"/>
      <c r="F8" s="495"/>
      <c r="G8" s="270"/>
      <c r="H8" s="163"/>
      <c r="I8" s="163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</row>
    <row r="9" spans="1:26" ht="15.75" thickBot="1">
      <c r="A9" s="133"/>
      <c r="B9" s="501"/>
      <c r="C9" s="501"/>
      <c r="D9" s="501"/>
      <c r="E9" s="501"/>
      <c r="F9" s="501"/>
      <c r="G9" s="133"/>
    </row>
    <row r="10" spans="1:26" s="167" customFormat="1" ht="24.75" customHeight="1">
      <c r="A10" s="502" t="s">
        <v>302</v>
      </c>
      <c r="B10" s="497" t="s">
        <v>303</v>
      </c>
      <c r="C10" s="505" t="s">
        <v>377</v>
      </c>
      <c r="D10" s="497" t="s">
        <v>378</v>
      </c>
      <c r="E10" s="497"/>
      <c r="F10" s="497"/>
      <c r="G10" s="498"/>
      <c r="H10" s="318"/>
      <c r="I10" s="318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</row>
    <row r="11" spans="1:26" s="167" customFormat="1" ht="21.75" customHeight="1">
      <c r="A11" s="503"/>
      <c r="B11" s="486"/>
      <c r="C11" s="506"/>
      <c r="D11" s="486" t="s">
        <v>379</v>
      </c>
      <c r="E11" s="486" t="s">
        <v>510</v>
      </c>
      <c r="F11" s="486" t="s">
        <v>380</v>
      </c>
      <c r="G11" s="487" t="s">
        <v>381</v>
      </c>
      <c r="H11" s="318"/>
      <c r="I11" s="318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</row>
    <row r="12" spans="1:26" s="169" customFormat="1" ht="52.5" customHeight="1">
      <c r="A12" s="504"/>
      <c r="B12" s="486"/>
      <c r="C12" s="506"/>
      <c r="D12" s="486"/>
      <c r="E12" s="486"/>
      <c r="F12" s="486"/>
      <c r="G12" s="487"/>
      <c r="H12" s="319"/>
      <c r="I12" s="319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</row>
    <row r="13" spans="1:26" s="175" customFormat="1" ht="74.25" customHeight="1">
      <c r="A13" s="170" t="s">
        <v>315</v>
      </c>
      <c r="B13" s="171" t="s">
        <v>382</v>
      </c>
      <c r="C13" s="172"/>
      <c r="D13" s="172"/>
      <c r="E13" s="172"/>
      <c r="F13" s="172"/>
      <c r="G13" s="320"/>
      <c r="H13" s="163"/>
      <c r="I13" s="163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</row>
    <row r="14" spans="1:26" s="165" customFormat="1" ht="49.5" customHeight="1">
      <c r="A14" s="321"/>
      <c r="B14" s="322" t="s">
        <v>318</v>
      </c>
      <c r="C14" s="145" t="s">
        <v>383</v>
      </c>
      <c r="D14" s="180">
        <v>100</v>
      </c>
      <c r="E14" s="180">
        <v>100</v>
      </c>
      <c r="F14" s="180">
        <v>100</v>
      </c>
      <c r="G14" s="323">
        <v>100</v>
      </c>
      <c r="H14" s="163"/>
      <c r="I14" s="163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</row>
    <row r="15" spans="1:26" s="165" customFormat="1" ht="47.25" customHeight="1">
      <c r="A15" s="324"/>
      <c r="B15" s="325" t="s">
        <v>475</v>
      </c>
      <c r="C15" s="143" t="s">
        <v>384</v>
      </c>
      <c r="D15" s="180">
        <v>100</v>
      </c>
      <c r="E15" s="180">
        <v>100</v>
      </c>
      <c r="F15" s="180">
        <v>100</v>
      </c>
      <c r="G15" s="323">
        <v>100</v>
      </c>
      <c r="H15" s="163"/>
      <c r="I15" s="163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</row>
    <row r="16" spans="1:26" s="188" customFormat="1" ht="53.25" customHeight="1">
      <c r="A16" s="183"/>
      <c r="B16" s="151" t="s">
        <v>479</v>
      </c>
      <c r="C16" s="145" t="s">
        <v>385</v>
      </c>
      <c r="D16" s="180">
        <v>100</v>
      </c>
      <c r="E16" s="180" t="s">
        <v>320</v>
      </c>
      <c r="F16" s="180" t="s">
        <v>320</v>
      </c>
      <c r="G16" s="323">
        <v>100</v>
      </c>
      <c r="H16" s="187"/>
      <c r="I16" s="187"/>
      <c r="J16" s="186"/>
      <c r="K16" s="186"/>
      <c r="L16" s="187"/>
      <c r="M16" s="187"/>
      <c r="N16" s="187"/>
      <c r="O16" s="187"/>
      <c r="P16" s="186"/>
      <c r="Q16" s="186"/>
      <c r="R16" s="187"/>
      <c r="S16" s="186"/>
      <c r="T16" s="186"/>
      <c r="U16" s="186"/>
      <c r="V16" s="186"/>
      <c r="W16" s="186"/>
      <c r="Y16" s="187"/>
      <c r="Z16" s="187"/>
    </row>
    <row r="17" spans="1:26" s="188" customFormat="1" ht="58.5" customHeight="1">
      <c r="A17" s="183"/>
      <c r="B17" s="151" t="s">
        <v>511</v>
      </c>
      <c r="C17" s="145" t="s">
        <v>385</v>
      </c>
      <c r="D17" s="180">
        <v>100</v>
      </c>
      <c r="E17" s="180" t="s">
        <v>320</v>
      </c>
      <c r="F17" s="180">
        <v>100</v>
      </c>
      <c r="G17" s="323">
        <v>100</v>
      </c>
      <c r="H17" s="187"/>
      <c r="I17" s="187"/>
      <c r="J17" s="186"/>
      <c r="K17" s="186"/>
      <c r="L17" s="187"/>
      <c r="M17" s="187"/>
      <c r="N17" s="187"/>
      <c r="O17" s="187"/>
      <c r="P17" s="186"/>
      <c r="Q17" s="186"/>
      <c r="R17" s="187"/>
      <c r="S17" s="186"/>
      <c r="T17" s="186"/>
      <c r="U17" s="186"/>
      <c r="V17" s="186"/>
      <c r="W17" s="186"/>
      <c r="Y17" s="187"/>
      <c r="Z17" s="187"/>
    </row>
    <row r="18" spans="1:26" s="188" customFormat="1" ht="63.75" customHeight="1">
      <c r="A18" s="183"/>
      <c r="B18" s="286" t="s">
        <v>512</v>
      </c>
      <c r="C18" s="145" t="s">
        <v>385</v>
      </c>
      <c r="D18" s="180">
        <v>100</v>
      </c>
      <c r="E18" s="180" t="s">
        <v>320</v>
      </c>
      <c r="F18" s="180">
        <v>100</v>
      </c>
      <c r="G18" s="323">
        <v>100</v>
      </c>
      <c r="H18" s="187"/>
      <c r="I18" s="187"/>
      <c r="J18" s="186"/>
      <c r="K18" s="186"/>
      <c r="L18" s="187"/>
      <c r="M18" s="187"/>
      <c r="N18" s="187"/>
      <c r="O18" s="187"/>
      <c r="P18" s="186"/>
      <c r="Q18" s="186"/>
      <c r="R18" s="187"/>
      <c r="S18" s="186"/>
      <c r="T18" s="186"/>
      <c r="U18" s="186"/>
      <c r="V18" s="186"/>
      <c r="W18" s="186"/>
      <c r="Y18" s="187"/>
      <c r="Z18" s="187"/>
    </row>
    <row r="19" spans="1:26" s="188" customFormat="1" ht="66.75" customHeight="1">
      <c r="A19" s="183"/>
      <c r="B19" s="286" t="s">
        <v>486</v>
      </c>
      <c r="C19" s="145" t="s">
        <v>385</v>
      </c>
      <c r="D19" s="180">
        <v>100</v>
      </c>
      <c r="E19" s="180" t="s">
        <v>320</v>
      </c>
      <c r="F19" s="180" t="s">
        <v>320</v>
      </c>
      <c r="G19" s="323">
        <v>100</v>
      </c>
      <c r="H19" s="187"/>
      <c r="I19" s="187"/>
      <c r="J19" s="186"/>
      <c r="K19" s="186"/>
      <c r="L19" s="187"/>
      <c r="M19" s="187"/>
      <c r="N19" s="187"/>
      <c r="O19" s="187"/>
      <c r="P19" s="186"/>
      <c r="Q19" s="186"/>
      <c r="R19" s="187"/>
      <c r="S19" s="186"/>
      <c r="T19" s="186"/>
      <c r="U19" s="186"/>
      <c r="V19" s="186"/>
      <c r="W19" s="186"/>
      <c r="Y19" s="187"/>
      <c r="Z19" s="187"/>
    </row>
    <row r="20" spans="1:26" s="175" customFormat="1" ht="28.5">
      <c r="A20" s="181" t="s">
        <v>322</v>
      </c>
      <c r="B20" s="147" t="s">
        <v>323</v>
      </c>
      <c r="C20" s="173"/>
      <c r="D20" s="173"/>
      <c r="E20" s="173"/>
      <c r="F20" s="173"/>
      <c r="G20" s="277"/>
      <c r="H20" s="163"/>
      <c r="I20" s="163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</row>
    <row r="21" spans="1:26" s="165" customFormat="1" ht="15">
      <c r="A21" s="176"/>
      <c r="B21" s="178" t="s">
        <v>319</v>
      </c>
      <c r="C21" s="179" t="s">
        <v>320</v>
      </c>
      <c r="D21" s="179" t="s">
        <v>320</v>
      </c>
      <c r="E21" s="179" t="s">
        <v>320</v>
      </c>
      <c r="F21" s="179" t="s">
        <v>320</v>
      </c>
      <c r="G21" s="323" t="s">
        <v>320</v>
      </c>
      <c r="H21" s="163"/>
      <c r="I21" s="163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</row>
    <row r="22" spans="1:26" s="175" customFormat="1" ht="57" customHeight="1">
      <c r="A22" s="181" t="s">
        <v>324</v>
      </c>
      <c r="B22" s="147" t="s">
        <v>325</v>
      </c>
      <c r="C22" s="182"/>
      <c r="D22" s="182"/>
      <c r="E22" s="182"/>
      <c r="F22" s="182"/>
      <c r="G22" s="320"/>
      <c r="H22" s="163"/>
      <c r="I22" s="163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</row>
    <row r="23" spans="1:26" s="165" customFormat="1" ht="15">
      <c r="A23" s="176"/>
      <c r="B23" s="178" t="s">
        <v>319</v>
      </c>
      <c r="C23" s="179" t="s">
        <v>320</v>
      </c>
      <c r="D23" s="179" t="s">
        <v>320</v>
      </c>
      <c r="E23" s="179" t="s">
        <v>320</v>
      </c>
      <c r="F23" s="179" t="s">
        <v>320</v>
      </c>
      <c r="G23" s="323" t="s">
        <v>320</v>
      </c>
      <c r="H23" s="163"/>
      <c r="I23" s="163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</row>
    <row r="24" spans="1:26" s="175" customFormat="1" ht="45" customHeight="1">
      <c r="A24" s="181" t="s">
        <v>326</v>
      </c>
      <c r="B24" s="147" t="s">
        <v>327</v>
      </c>
      <c r="C24" s="173"/>
      <c r="D24" s="173"/>
      <c r="E24" s="173"/>
      <c r="F24" s="173"/>
      <c r="G24" s="277"/>
      <c r="H24" s="163"/>
      <c r="I24" s="163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</row>
    <row r="25" spans="1:26" s="329" customFormat="1" ht="30">
      <c r="A25" s="176"/>
      <c r="B25" s="152" t="s">
        <v>487</v>
      </c>
      <c r="C25" s="143" t="s">
        <v>513</v>
      </c>
      <c r="D25" s="177">
        <v>0</v>
      </c>
      <c r="E25" s="177">
        <v>10.07</v>
      </c>
      <c r="F25" s="177">
        <v>25.74</v>
      </c>
      <c r="G25" s="326">
        <v>43.87</v>
      </c>
      <c r="H25" s="327"/>
      <c r="I25" s="327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</row>
    <row r="26" spans="1:26" s="175" customFormat="1" ht="43.5" customHeight="1">
      <c r="A26" s="181" t="s">
        <v>328</v>
      </c>
      <c r="B26" s="147" t="s">
        <v>386</v>
      </c>
      <c r="C26" s="173"/>
      <c r="D26" s="173"/>
      <c r="E26" s="173"/>
      <c r="F26" s="173"/>
      <c r="G26" s="277"/>
      <c r="H26" s="163"/>
      <c r="I26" s="163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</row>
    <row r="27" spans="1:26" s="188" customFormat="1" ht="45">
      <c r="A27" s="183"/>
      <c r="B27" s="151" t="s">
        <v>330</v>
      </c>
      <c r="C27" s="184" t="s">
        <v>387</v>
      </c>
      <c r="D27" s="180">
        <v>100</v>
      </c>
      <c r="E27" s="180" t="s">
        <v>320</v>
      </c>
      <c r="F27" s="180" t="s">
        <v>320</v>
      </c>
      <c r="G27" s="323">
        <v>100</v>
      </c>
      <c r="H27" s="187"/>
      <c r="I27" s="187"/>
      <c r="J27" s="186"/>
      <c r="K27" s="186"/>
      <c r="L27" s="187"/>
      <c r="M27" s="187"/>
      <c r="N27" s="187"/>
      <c r="O27" s="187"/>
      <c r="P27" s="186"/>
      <c r="Q27" s="186"/>
      <c r="R27" s="187"/>
      <c r="S27" s="186"/>
      <c r="T27" s="186"/>
      <c r="U27" s="186"/>
      <c r="V27" s="186"/>
      <c r="W27" s="186"/>
      <c r="Y27" s="187"/>
      <c r="Z27" s="187"/>
    </row>
    <row r="28" spans="1:26" s="336" customFormat="1" ht="30">
      <c r="A28" s="330"/>
      <c r="B28" s="331" t="s">
        <v>514</v>
      </c>
      <c r="C28" s="189" t="s">
        <v>388</v>
      </c>
      <c r="D28" s="332" t="s">
        <v>515</v>
      </c>
      <c r="E28" s="333">
        <v>-0.27</v>
      </c>
      <c r="F28" s="333">
        <v>-0.68</v>
      </c>
      <c r="G28" s="334" t="s">
        <v>516</v>
      </c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</row>
    <row r="29" spans="1:26" s="175" customFormat="1" ht="32.25" customHeight="1">
      <c r="A29" s="181" t="s">
        <v>332</v>
      </c>
      <c r="B29" s="147" t="s">
        <v>333</v>
      </c>
      <c r="C29" s="173"/>
      <c r="D29" s="173"/>
      <c r="E29" s="173"/>
      <c r="F29" s="173"/>
      <c r="G29" s="277"/>
      <c r="H29" s="163"/>
      <c r="I29" s="163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</row>
    <row r="30" spans="1:26" s="340" customFormat="1" ht="54" customHeight="1">
      <c r="A30" s="337"/>
      <c r="B30" s="331" t="s">
        <v>517</v>
      </c>
      <c r="C30" s="189" t="s">
        <v>389</v>
      </c>
      <c r="D30" s="338">
        <v>100</v>
      </c>
      <c r="E30" s="338">
        <v>100</v>
      </c>
      <c r="F30" s="338">
        <v>100</v>
      </c>
      <c r="G30" s="281">
        <v>100</v>
      </c>
      <c r="H30" s="339"/>
      <c r="I30" s="339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</row>
    <row r="31" spans="1:26" s="340" customFormat="1" ht="45">
      <c r="A31" s="337"/>
      <c r="B31" s="331" t="s">
        <v>518</v>
      </c>
      <c r="C31" s="341" t="s">
        <v>519</v>
      </c>
      <c r="D31" s="342">
        <v>15</v>
      </c>
      <c r="E31" s="338">
        <v>57</v>
      </c>
      <c r="F31" s="338">
        <v>100</v>
      </c>
      <c r="G31" s="281">
        <v>0</v>
      </c>
      <c r="H31" s="339"/>
      <c r="I31" s="339"/>
      <c r="J31" s="339"/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</row>
    <row r="32" spans="1:26" s="192" customFormat="1" ht="30">
      <c r="A32" s="190"/>
      <c r="B32" s="152" t="s">
        <v>520</v>
      </c>
      <c r="C32" s="343" t="s">
        <v>521</v>
      </c>
      <c r="D32" s="191">
        <v>47</v>
      </c>
      <c r="E32" s="191">
        <v>63</v>
      </c>
      <c r="F32" s="191">
        <v>100</v>
      </c>
      <c r="G32" s="344">
        <v>100</v>
      </c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</row>
    <row r="33" spans="1:23" s="175" customFormat="1" ht="47.25" customHeight="1">
      <c r="A33" s="345" t="s">
        <v>335</v>
      </c>
      <c r="B33" s="147" t="s">
        <v>336</v>
      </c>
      <c r="C33" s="173"/>
      <c r="D33" s="173"/>
      <c r="E33" s="173"/>
      <c r="F33" s="173"/>
      <c r="G33" s="277"/>
      <c r="H33" s="163"/>
      <c r="I33" s="163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</row>
    <row r="34" spans="1:23" s="175" customFormat="1" ht="15.75" thickBot="1">
      <c r="A34" s="193"/>
      <c r="B34" s="194" t="s">
        <v>319</v>
      </c>
      <c r="C34" s="195" t="s">
        <v>320</v>
      </c>
      <c r="D34" s="195" t="s">
        <v>320</v>
      </c>
      <c r="E34" s="195" t="s">
        <v>320</v>
      </c>
      <c r="F34" s="195" t="s">
        <v>320</v>
      </c>
      <c r="G34" s="346" t="s">
        <v>320</v>
      </c>
      <c r="H34" s="163"/>
      <c r="I34" s="163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</row>
    <row r="35" spans="1:23" ht="38.25" customHeight="1">
      <c r="A35" s="153" t="s">
        <v>337</v>
      </c>
      <c r="B35" s="499" t="s">
        <v>338</v>
      </c>
      <c r="C35" s="499"/>
      <c r="D35" s="499"/>
      <c r="E35" s="499"/>
      <c r="F35" s="499"/>
      <c r="G35" s="196"/>
      <c r="H35" s="347"/>
      <c r="I35" s="347"/>
      <c r="J35" s="197"/>
      <c r="K35" s="197"/>
      <c r="L35" s="197"/>
      <c r="M35" s="197"/>
      <c r="N35" s="197"/>
      <c r="O35" s="197"/>
      <c r="P35" s="197"/>
      <c r="Q35" s="197"/>
    </row>
    <row r="36" spans="1:23" ht="33" customHeight="1">
      <c r="A36" s="153" t="s">
        <v>339</v>
      </c>
      <c r="B36" s="488" t="s">
        <v>390</v>
      </c>
      <c r="C36" s="488"/>
      <c r="D36" s="488"/>
      <c r="E36" s="488"/>
      <c r="F36" s="488"/>
      <c r="G36" s="133"/>
    </row>
    <row r="37" spans="1:23" ht="33.75" customHeight="1">
      <c r="A37" s="153" t="s">
        <v>391</v>
      </c>
      <c r="B37" s="488" t="s">
        <v>392</v>
      </c>
      <c r="C37" s="488"/>
      <c r="D37" s="488"/>
      <c r="E37" s="488"/>
      <c r="F37" s="488"/>
      <c r="G37" s="133"/>
    </row>
    <row r="38" spans="1:23" ht="33.75" customHeight="1">
      <c r="A38" s="159" t="s">
        <v>393</v>
      </c>
      <c r="B38" s="500" t="s">
        <v>394</v>
      </c>
      <c r="C38" s="500"/>
      <c r="D38" s="500"/>
      <c r="E38" s="500"/>
      <c r="F38" s="500"/>
      <c r="G38" s="133"/>
    </row>
    <row r="39" spans="1:23" ht="15">
      <c r="A39" s="133"/>
      <c r="B39" s="133"/>
      <c r="C39" s="133"/>
      <c r="D39" s="133"/>
      <c r="E39" s="133"/>
      <c r="F39" s="133"/>
      <c r="G39" s="133"/>
    </row>
    <row r="40" spans="1:23" ht="15.75">
      <c r="A40" s="133"/>
      <c r="B40" s="156" t="s">
        <v>503</v>
      </c>
      <c r="C40" s="156"/>
      <c r="D40" s="156"/>
      <c r="E40" s="156"/>
      <c r="F40" s="133"/>
      <c r="G40" s="133"/>
    </row>
    <row r="41" spans="1:23" ht="15.75">
      <c r="A41" s="133"/>
      <c r="B41" s="156" t="s">
        <v>504</v>
      </c>
      <c r="C41" s="156"/>
      <c r="D41" s="156"/>
      <c r="E41" s="156"/>
      <c r="F41" s="133"/>
      <c r="G41" s="133"/>
    </row>
    <row r="42" spans="1:23" ht="15.75">
      <c r="A42" s="133"/>
      <c r="B42" s="156"/>
      <c r="C42" s="156"/>
      <c r="D42" s="156"/>
      <c r="E42" s="156"/>
      <c r="F42" s="133"/>
      <c r="G42" s="133"/>
    </row>
    <row r="43" spans="1:23" ht="15.75">
      <c r="A43" s="133"/>
      <c r="B43" s="156" t="s">
        <v>341</v>
      </c>
      <c r="C43" s="156"/>
      <c r="D43" s="218"/>
      <c r="E43" s="219"/>
      <c r="F43" s="133"/>
      <c r="G43" s="133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</row>
    <row r="44" spans="1:23" ht="15.75">
      <c r="A44" s="133"/>
      <c r="B44" s="156" t="s">
        <v>342</v>
      </c>
      <c r="C44" s="156"/>
      <c r="D44" s="218" t="s">
        <v>343</v>
      </c>
      <c r="E44" s="219"/>
      <c r="F44" s="133"/>
      <c r="G44" s="133"/>
    </row>
    <row r="45" spans="1:23" ht="15.75">
      <c r="A45" s="133"/>
      <c r="B45" s="156" t="s">
        <v>344</v>
      </c>
      <c r="C45" s="156"/>
      <c r="D45" s="218" t="s">
        <v>505</v>
      </c>
      <c r="E45" s="219"/>
      <c r="F45" s="133"/>
      <c r="G45" s="133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</row>
    <row r="46" spans="1:23" ht="47.25">
      <c r="A46" s="133"/>
      <c r="B46" s="220" t="s">
        <v>345</v>
      </c>
      <c r="C46" s="156"/>
      <c r="D46" s="218" t="s">
        <v>346</v>
      </c>
      <c r="E46" s="219"/>
      <c r="F46" s="133"/>
      <c r="G46" s="133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</row>
    <row r="47" spans="1:23" ht="15.75">
      <c r="A47" s="133"/>
      <c r="B47" s="156" t="s">
        <v>506</v>
      </c>
      <c r="C47" s="156"/>
      <c r="D47" s="316" t="s">
        <v>507</v>
      </c>
      <c r="E47" s="219"/>
      <c r="F47" s="133"/>
      <c r="G47" s="133"/>
    </row>
  </sheetData>
  <mergeCells count="16">
    <mergeCell ref="A6:G6"/>
    <mergeCell ref="A7:F7"/>
    <mergeCell ref="A8:F8"/>
    <mergeCell ref="B9:F9"/>
    <mergeCell ref="A10:A12"/>
    <mergeCell ref="B10:B12"/>
    <mergeCell ref="C10:C12"/>
    <mergeCell ref="D10:G10"/>
    <mergeCell ref="D11:D12"/>
    <mergeCell ref="E11:E12"/>
    <mergeCell ref="F11:F12"/>
    <mergeCell ref="G11:G12"/>
    <mergeCell ref="B35:F35"/>
    <mergeCell ref="B36:F36"/>
    <mergeCell ref="B37:F37"/>
    <mergeCell ref="B38:F38"/>
  </mergeCells>
  <printOptions horizontalCentered="1"/>
  <pageMargins left="0.47244094488188981" right="0.3" top="0.51181102362204722" bottom="0.55118110236220474" header="0.51181102362204722" footer="0.51181102362204722"/>
  <pageSetup paperSize="9" scale="5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B1:F29"/>
  <sheetViews>
    <sheetView workbookViewId="0">
      <selection activeCell="B4" sqref="B4"/>
    </sheetView>
  </sheetViews>
  <sheetFormatPr defaultRowHeight="15"/>
  <cols>
    <col min="1" max="1" width="9.140625" style="122"/>
    <col min="2" max="2" width="89" style="122" customWidth="1"/>
    <col min="3" max="3" width="16.42578125" style="122" customWidth="1"/>
    <col min="4" max="4" width="42.28515625" style="122" customWidth="1"/>
    <col min="5" max="5" width="51" style="122" customWidth="1"/>
    <col min="6" max="6" width="49.140625" style="122" customWidth="1"/>
    <col min="7" max="16384" width="9.140625" style="122"/>
  </cols>
  <sheetData>
    <row r="1" spans="2:5">
      <c r="B1" s="223" t="s">
        <v>263</v>
      </c>
    </row>
    <row r="3" spans="2:5" ht="15.75">
      <c r="B3" s="507" t="s">
        <v>395</v>
      </c>
      <c r="C3" s="507"/>
      <c r="D3" s="507"/>
    </row>
    <row r="4" spans="2:5" ht="15.75">
      <c r="E4" s="224"/>
    </row>
    <row r="5" spans="2:5">
      <c r="B5" s="225" t="s">
        <v>233</v>
      </c>
      <c r="C5" s="225" t="s">
        <v>234</v>
      </c>
      <c r="D5" s="225" t="s">
        <v>235</v>
      </c>
      <c r="E5" s="225" t="s">
        <v>401</v>
      </c>
    </row>
    <row r="6" spans="2:5">
      <c r="B6" s="226" t="s">
        <v>236</v>
      </c>
      <c r="C6" s="124" t="s">
        <v>237</v>
      </c>
      <c r="D6" s="227" t="s">
        <v>238</v>
      </c>
      <c r="E6" s="124"/>
    </row>
    <row r="7" spans="2:5" ht="60">
      <c r="B7" s="226" t="s">
        <v>402</v>
      </c>
      <c r="C7" s="124" t="s">
        <v>171</v>
      </c>
      <c r="D7" s="227" t="s">
        <v>403</v>
      </c>
      <c r="E7" s="228" t="s">
        <v>404</v>
      </c>
    </row>
    <row r="8" spans="2:5">
      <c r="B8" s="229" t="s">
        <v>405</v>
      </c>
      <c r="C8" s="124" t="s">
        <v>172</v>
      </c>
      <c r="D8" s="124" t="s">
        <v>240</v>
      </c>
      <c r="E8" s="228"/>
    </row>
    <row r="9" spans="2:5">
      <c r="B9" s="126" t="s">
        <v>406</v>
      </c>
      <c r="C9" s="124" t="s">
        <v>171</v>
      </c>
      <c r="D9" s="124" t="s">
        <v>240</v>
      </c>
      <c r="E9" s="228"/>
    </row>
    <row r="10" spans="2:5">
      <c r="B10" s="130" t="s">
        <v>407</v>
      </c>
      <c r="C10" s="124" t="s">
        <v>171</v>
      </c>
      <c r="D10" s="124" t="s">
        <v>240</v>
      </c>
      <c r="E10" s="228"/>
    </row>
    <row r="11" spans="2:5">
      <c r="B11" s="126" t="s">
        <v>408</v>
      </c>
      <c r="C11" s="124" t="s">
        <v>172</v>
      </c>
      <c r="D11" s="124" t="s">
        <v>240</v>
      </c>
      <c r="E11" s="228"/>
    </row>
    <row r="12" spans="2:5" ht="30">
      <c r="B12" s="126" t="s">
        <v>409</v>
      </c>
      <c r="C12" s="124" t="s">
        <v>173</v>
      </c>
      <c r="D12" s="124" t="s">
        <v>240</v>
      </c>
      <c r="E12" s="228"/>
    </row>
    <row r="13" spans="2:5">
      <c r="B13" s="126" t="s">
        <v>410</v>
      </c>
      <c r="C13" s="124" t="s">
        <v>173</v>
      </c>
      <c r="D13" s="124" t="s">
        <v>240</v>
      </c>
      <c r="E13" s="228"/>
    </row>
    <row r="14" spans="2:5" ht="30">
      <c r="B14" s="126" t="s">
        <v>241</v>
      </c>
      <c r="C14" s="124" t="s">
        <v>242</v>
      </c>
      <c r="D14" s="230" t="s">
        <v>411</v>
      </c>
      <c r="E14" s="228" t="s">
        <v>412</v>
      </c>
    </row>
    <row r="15" spans="2:5" ht="45">
      <c r="B15" s="126" t="s">
        <v>243</v>
      </c>
      <c r="C15" s="124" t="s">
        <v>244</v>
      </c>
      <c r="D15" s="230" t="s">
        <v>245</v>
      </c>
      <c r="E15" s="228" t="s">
        <v>412</v>
      </c>
    </row>
    <row r="16" spans="2:5">
      <c r="B16" s="126" t="s">
        <v>246</v>
      </c>
      <c r="C16" s="124" t="s">
        <v>247</v>
      </c>
      <c r="D16" s="230" t="s">
        <v>248</v>
      </c>
      <c r="E16" s="228"/>
    </row>
    <row r="17" spans="2:6" ht="45">
      <c r="B17" s="126" t="s">
        <v>413</v>
      </c>
      <c r="C17" s="124" t="s">
        <v>414</v>
      </c>
      <c r="D17" s="227" t="s">
        <v>415</v>
      </c>
      <c r="E17" s="228" t="s">
        <v>412</v>
      </c>
      <c r="F17" s="231"/>
    </row>
    <row r="18" spans="2:6" ht="75">
      <c r="B18" s="126" t="s">
        <v>250</v>
      </c>
      <c r="C18" s="124" t="s">
        <v>251</v>
      </c>
      <c r="D18" s="227" t="s">
        <v>230</v>
      </c>
      <c r="E18" s="228" t="s">
        <v>416</v>
      </c>
    </row>
    <row r="19" spans="2:6" ht="45">
      <c r="B19" s="126" t="s">
        <v>252</v>
      </c>
      <c r="C19" s="124" t="s">
        <v>253</v>
      </c>
      <c r="D19" s="227" t="s">
        <v>254</v>
      </c>
      <c r="E19" s="228" t="s">
        <v>417</v>
      </c>
    </row>
    <row r="20" spans="2:6" ht="60">
      <c r="B20" s="126" t="s">
        <v>255</v>
      </c>
      <c r="C20" s="124" t="s">
        <v>256</v>
      </c>
      <c r="D20" s="227" t="s">
        <v>257</v>
      </c>
      <c r="E20" s="228" t="s">
        <v>404</v>
      </c>
    </row>
    <row r="21" spans="2:6" ht="60">
      <c r="B21" s="126" t="s">
        <v>258</v>
      </c>
      <c r="C21" s="124" t="s">
        <v>259</v>
      </c>
      <c r="D21" s="227" t="s">
        <v>254</v>
      </c>
      <c r="E21" s="228" t="s">
        <v>404</v>
      </c>
    </row>
    <row r="22" spans="2:6" ht="90">
      <c r="B22" s="126" t="s">
        <v>418</v>
      </c>
      <c r="C22" s="124" t="s">
        <v>419</v>
      </c>
      <c r="D22" s="227" t="s">
        <v>420</v>
      </c>
      <c r="E22" s="228" t="s">
        <v>421</v>
      </c>
    </row>
    <row r="23" spans="2:6" ht="45">
      <c r="B23" s="126" t="s">
        <v>422</v>
      </c>
      <c r="C23" s="232" t="s">
        <v>423</v>
      </c>
      <c r="D23" s="233"/>
      <c r="E23" s="228" t="s">
        <v>421</v>
      </c>
    </row>
    <row r="24" spans="2:6" ht="45">
      <c r="B24" s="508" t="s">
        <v>424</v>
      </c>
      <c r="C24" s="124" t="s">
        <v>298</v>
      </c>
      <c r="D24" s="230" t="s">
        <v>301</v>
      </c>
      <c r="E24" s="124"/>
    </row>
    <row r="25" spans="2:6" ht="120">
      <c r="B25" s="509"/>
      <c r="C25" s="124" t="s">
        <v>374</v>
      </c>
      <c r="D25" s="230" t="s">
        <v>425</v>
      </c>
      <c r="E25" s="124"/>
    </row>
    <row r="26" spans="2:6" ht="75">
      <c r="B26" s="509"/>
      <c r="C26" s="511" t="s">
        <v>426</v>
      </c>
      <c r="D26" s="230" t="s">
        <v>427</v>
      </c>
      <c r="E26" s="124"/>
    </row>
    <row r="27" spans="2:6" ht="75">
      <c r="B27" s="510"/>
      <c r="C27" s="512"/>
      <c r="D27" s="230" t="s">
        <v>428</v>
      </c>
      <c r="E27" s="124"/>
    </row>
    <row r="28" spans="2:6" ht="45">
      <c r="B28" s="513" t="s">
        <v>429</v>
      </c>
      <c r="C28" s="124" t="s">
        <v>298</v>
      </c>
      <c r="D28" s="230" t="s">
        <v>301</v>
      </c>
      <c r="E28" s="124"/>
    </row>
    <row r="29" spans="2:6" ht="120">
      <c r="B29" s="514"/>
      <c r="C29" s="124" t="s">
        <v>374</v>
      </c>
      <c r="D29" s="230" t="s">
        <v>425</v>
      </c>
      <c r="E29" s="124"/>
    </row>
  </sheetData>
  <mergeCells count="4">
    <mergeCell ref="B3:D3"/>
    <mergeCell ref="B24:B27"/>
    <mergeCell ref="C26:C27"/>
    <mergeCell ref="B28:B29"/>
  </mergeCells>
  <hyperlinks>
    <hyperlink ref="D6" location="'Ф.1.(п.15.а. п.18)'!A1" display="п. 15 а)"/>
    <hyperlink ref="D7" location="Т1.1.!A1" display="п. 15 б)"/>
    <hyperlink ref="D14" location="Т2!A1" display="п. 15 в) (содержащая сведения в соответсвии с п.19.)"/>
    <hyperlink ref="D15" location="Т2.1!A1" display="Т2.1!A1"/>
    <hyperlink ref="D16" location="Т2.2!A1" display="по каждому источнику тепловой энергии "/>
    <hyperlink ref="D17" location="Т3!A1" display="Т3!A1"/>
    <hyperlink ref="D18" location="'Т4 '!A1" display="не устанавливается"/>
    <hyperlink ref="D19" location="Т5!A1" display="Т5!A1"/>
    <hyperlink ref="D20" location="Т6!A1" display="Т6!A1"/>
    <hyperlink ref="D21" location="Т7!A1" display="не осуществляется"/>
    <hyperlink ref="D22" location="Т8!A1" display="Т8!A1"/>
    <hyperlink ref="C23" r:id="rId1"/>
    <hyperlink ref="D24" location="'Приложение 1 (2011-2013)'!A1" display="Перечень обязательных мероприятий по энергосбережению и повышению энергетической эффективности "/>
    <hyperlink ref="D25" location="'Приложение 2 (2011-2013)'!A1" display="Целевые показатели энергосбережения и повышения энергетической эффективности, достижение которых  обеспечивается в результате реализации  обязательных мероприятий программы, а также показатели энергетической эффективности объектов, создание или модернизац"/>
    <hyperlink ref="D29" location="'Приложение 2 (на 2014-2018)'!A1" display="Целевые показатели энергосбережения и повышения энергетической эффективности, достижение которых  обеспечивается в результате реализации  обязательных мероприятий программы, а также показатели энергетической эффективности объектов, создание или модернизац"/>
    <hyperlink ref="D28" location="'Приложение 1 (2014-2018)'!A1" display="Перечень обязательных мероприятий по энергосбережению и повышению энергетической эффективности "/>
    <hyperlink ref="D26" location="'Приложение 3 (1 кв.2013_отчёт)'!A1" display="Отчёт об исполнении установленных требований к Программе по энергосбережению и повышению энергетической эффективности за I кв. 2013 года."/>
    <hyperlink ref="D27" location="'Приложение 3 (2 кв.2013_отчёт)'!A1" display="Отчёт об исполнении установленных требований к Программе по энергосбережению и повышению энергетической эффективности за II кв. 2013 года.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00B050"/>
  </sheetPr>
  <dimension ref="A1:D18"/>
  <sheetViews>
    <sheetView topLeftCell="A7" workbookViewId="0">
      <selection activeCell="D11" sqref="D11"/>
    </sheetView>
  </sheetViews>
  <sheetFormatPr defaultRowHeight="15"/>
  <cols>
    <col min="1" max="1" width="62.140625" customWidth="1"/>
    <col min="2" max="3" width="42.7109375" customWidth="1"/>
    <col min="4" max="4" width="47.140625" style="107" customWidth="1"/>
  </cols>
  <sheetData>
    <row r="1" spans="1:4" ht="61.5" customHeight="1">
      <c r="A1" s="353" t="s">
        <v>261</v>
      </c>
      <c r="B1" s="354"/>
    </row>
    <row r="2" spans="1:4" ht="31.5">
      <c r="A2" s="108" t="s">
        <v>262</v>
      </c>
      <c r="B2" s="109" t="s">
        <v>263</v>
      </c>
      <c r="C2" s="107"/>
    </row>
    <row r="3" spans="1:4" ht="31.5">
      <c r="A3" s="108" t="s">
        <v>264</v>
      </c>
      <c r="B3" s="109" t="s">
        <v>265</v>
      </c>
      <c r="C3" s="107"/>
    </row>
    <row r="4" spans="1:4" ht="78.75">
      <c r="A4" s="108" t="s">
        <v>266</v>
      </c>
      <c r="B4" s="110" t="s">
        <v>267</v>
      </c>
      <c r="C4" s="107"/>
    </row>
    <row r="5" spans="1:4" ht="31.5">
      <c r="A5" s="108" t="s">
        <v>268</v>
      </c>
      <c r="B5" s="110" t="s">
        <v>269</v>
      </c>
      <c r="C5" s="107"/>
    </row>
    <row r="6" spans="1:4" ht="31.5">
      <c r="A6" s="108" t="s">
        <v>270</v>
      </c>
      <c r="B6" s="111" t="s">
        <v>430</v>
      </c>
      <c r="C6" s="107"/>
    </row>
    <row r="7" spans="1:4" ht="30.75">
      <c r="A7" s="108" t="s">
        <v>271</v>
      </c>
      <c r="B7" s="110" t="s">
        <v>272</v>
      </c>
      <c r="C7" s="107"/>
    </row>
    <row r="8" spans="1:4" ht="31.5">
      <c r="A8" s="108" t="s">
        <v>273</v>
      </c>
      <c r="B8" s="112" t="s">
        <v>274</v>
      </c>
      <c r="C8" s="107"/>
    </row>
    <row r="9" spans="1:4" ht="15.75">
      <c r="A9" s="108" t="s">
        <v>275</v>
      </c>
      <c r="B9" s="113" t="s">
        <v>276</v>
      </c>
      <c r="C9" s="107"/>
    </row>
    <row r="10" spans="1:4" ht="47.25">
      <c r="A10" s="108" t="s">
        <v>277</v>
      </c>
      <c r="B10" s="112" t="s">
        <v>398</v>
      </c>
      <c r="C10" s="107"/>
    </row>
    <row r="11" spans="1:4" ht="78.75">
      <c r="A11" s="108" t="s">
        <v>278</v>
      </c>
      <c r="B11" s="110" t="str">
        <f>'[1]Ф.1.(п.15.а. п.18)'!$B$11</f>
        <v>производство тепловой энергии (мощности) не в режиме комбинированной выработки электрической и тепловой энергии источниками тепловой энергии</v>
      </c>
      <c r="C11" s="114"/>
      <c r="D11" s="114"/>
    </row>
    <row r="12" spans="1:4" ht="31.5">
      <c r="A12" s="132" t="s">
        <v>279</v>
      </c>
      <c r="B12" s="266">
        <f>Т2!B44</f>
        <v>7.4298000000000002</v>
      </c>
      <c r="C12" s="107"/>
    </row>
    <row r="13" spans="1:4" ht="31.5">
      <c r="A13" s="132" t="s">
        <v>280</v>
      </c>
      <c r="B13" s="266">
        <f>Т2!B45</f>
        <v>2.1193</v>
      </c>
      <c r="C13" s="107"/>
    </row>
    <row r="14" spans="1:4" ht="31.5">
      <c r="A14" s="132" t="s">
        <v>281</v>
      </c>
      <c r="B14" s="266">
        <f>Т2!B46</f>
        <v>0</v>
      </c>
      <c r="C14" s="107"/>
    </row>
    <row r="15" spans="1:4" ht="31.5">
      <c r="A15" s="132" t="s">
        <v>282</v>
      </c>
      <c r="B15" s="222">
        <f>0</f>
        <v>0</v>
      </c>
      <c r="C15" s="107"/>
    </row>
    <row r="16" spans="1:4" ht="31.5">
      <c r="A16" s="132" t="s">
        <v>283</v>
      </c>
      <c r="B16" s="267">
        <f>Т2!B47</f>
        <v>6</v>
      </c>
      <c r="C16" s="107"/>
    </row>
    <row r="17" spans="1:3" ht="15.75">
      <c r="A17" s="132" t="s">
        <v>284</v>
      </c>
      <c r="B17" s="268">
        <f>Т2!B48</f>
        <v>0</v>
      </c>
      <c r="C17" s="107"/>
    </row>
    <row r="18" spans="1:3">
      <c r="C18" s="107"/>
    </row>
  </sheetData>
  <mergeCells count="1">
    <mergeCell ref="A1:B1"/>
  </mergeCells>
  <hyperlinks>
    <hyperlink ref="B9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2:O78"/>
  <sheetViews>
    <sheetView workbookViewId="0">
      <selection activeCell="B14" sqref="B14:I14"/>
    </sheetView>
  </sheetViews>
  <sheetFormatPr defaultRowHeight="15"/>
  <cols>
    <col min="1" max="1" width="9.140625" style="52"/>
    <col min="2" max="2" width="6.85546875" style="52" customWidth="1"/>
    <col min="3" max="3" width="43.85546875" style="52" customWidth="1"/>
    <col min="4" max="4" width="13.28515625" style="52" customWidth="1"/>
    <col min="5" max="5" width="11.7109375" style="52" customWidth="1"/>
    <col min="6" max="6" width="13.42578125" style="52" customWidth="1"/>
    <col min="7" max="7" width="13.140625" style="52" customWidth="1"/>
    <col min="8" max="9" width="11.7109375" style="52" customWidth="1"/>
    <col min="10" max="10" width="13.28515625" style="52" customWidth="1"/>
    <col min="11" max="13" width="10.7109375" style="52" customWidth="1"/>
    <col min="14" max="14" width="21.85546875" style="52" customWidth="1"/>
    <col min="15" max="15" width="10.7109375" style="52" customWidth="1"/>
    <col min="16" max="16" width="12.28515625" style="52" customWidth="1"/>
    <col min="17" max="16384" width="9.140625" style="52"/>
  </cols>
  <sheetData>
    <row r="2" spans="1:15" ht="37.5" customHeight="1">
      <c r="B2" s="379" t="s">
        <v>231</v>
      </c>
      <c r="C2" s="379"/>
      <c r="D2" s="379"/>
      <c r="E2" s="379"/>
      <c r="F2" s="379"/>
      <c r="G2" s="379"/>
      <c r="H2" s="379"/>
      <c r="I2" s="379"/>
    </row>
    <row r="3" spans="1:15">
      <c r="B3" s="53"/>
      <c r="C3" s="53"/>
      <c r="D3" s="53"/>
      <c r="E3" s="53"/>
      <c r="F3" s="53"/>
      <c r="G3" s="53"/>
      <c r="H3" s="53"/>
      <c r="I3" s="53"/>
    </row>
    <row r="4" spans="1:15">
      <c r="B4" s="381" t="s">
        <v>0</v>
      </c>
      <c r="C4" s="381"/>
      <c r="D4" s="382" t="s">
        <v>202</v>
      </c>
      <c r="E4" s="382"/>
      <c r="F4" s="382"/>
      <c r="G4" s="382"/>
      <c r="H4" s="382"/>
      <c r="I4" s="382"/>
    </row>
    <row r="5" spans="1:15">
      <c r="B5" s="380" t="s">
        <v>14</v>
      </c>
      <c r="C5" s="380"/>
      <c r="D5" s="382">
        <v>7022010799</v>
      </c>
      <c r="E5" s="382"/>
      <c r="F5" s="382"/>
      <c r="G5" s="382"/>
      <c r="H5" s="382"/>
      <c r="I5" s="382"/>
    </row>
    <row r="6" spans="1:15">
      <c r="B6" s="380" t="s">
        <v>15</v>
      </c>
      <c r="C6" s="380"/>
      <c r="D6" s="382">
        <v>702201001</v>
      </c>
      <c r="E6" s="382"/>
      <c r="F6" s="382"/>
      <c r="G6" s="382"/>
      <c r="H6" s="382"/>
      <c r="I6" s="382"/>
    </row>
    <row r="7" spans="1:15">
      <c r="B7" s="380" t="s">
        <v>57</v>
      </c>
      <c r="C7" s="380"/>
      <c r="D7" s="382" t="s">
        <v>203</v>
      </c>
      <c r="E7" s="382"/>
      <c r="F7" s="382"/>
      <c r="G7" s="382"/>
      <c r="H7" s="382"/>
      <c r="I7" s="382"/>
    </row>
    <row r="8" spans="1:15">
      <c r="A8" s="399"/>
      <c r="B8" s="383" t="s">
        <v>212</v>
      </c>
      <c r="C8" s="383"/>
      <c r="D8" s="390" t="s">
        <v>454</v>
      </c>
      <c r="E8" s="391"/>
      <c r="F8" s="391"/>
      <c r="G8" s="391"/>
      <c r="H8" s="391"/>
      <c r="I8" s="392"/>
    </row>
    <row r="9" spans="1:15">
      <c r="A9" s="399"/>
      <c r="B9" s="383"/>
      <c r="C9" s="383"/>
      <c r="D9" s="393"/>
      <c r="E9" s="394"/>
      <c r="F9" s="394"/>
      <c r="G9" s="394"/>
      <c r="H9" s="394"/>
      <c r="I9" s="395"/>
    </row>
    <row r="10" spans="1:15" ht="35.25" customHeight="1">
      <c r="B10" s="383" t="s">
        <v>226</v>
      </c>
      <c r="C10" s="383"/>
      <c r="D10" s="396" t="s">
        <v>396</v>
      </c>
      <c r="E10" s="397"/>
      <c r="F10" s="397"/>
      <c r="G10" s="397"/>
      <c r="H10" s="397"/>
      <c r="I10" s="397"/>
    </row>
    <row r="11" spans="1:15">
      <c r="B11" s="383" t="s">
        <v>58</v>
      </c>
      <c r="C11" s="383"/>
      <c r="D11" s="398" t="s">
        <v>455</v>
      </c>
      <c r="E11" s="382"/>
      <c r="F11" s="382"/>
      <c r="G11" s="382"/>
      <c r="H11" s="382"/>
      <c r="I11" s="382"/>
    </row>
    <row r="12" spans="1:15">
      <c r="B12" s="380" t="s">
        <v>1</v>
      </c>
      <c r="C12" s="380"/>
      <c r="D12" s="384" t="s">
        <v>397</v>
      </c>
      <c r="E12" s="385"/>
      <c r="F12" s="385"/>
      <c r="G12" s="385"/>
      <c r="H12" s="385"/>
      <c r="I12" s="385"/>
    </row>
    <row r="13" spans="1:15" ht="40.5" customHeight="1">
      <c r="B13" s="386" t="s">
        <v>466</v>
      </c>
      <c r="C13" s="387"/>
      <c r="D13" s="388"/>
      <c r="E13" s="388"/>
      <c r="F13" s="388"/>
      <c r="G13" s="388"/>
      <c r="H13" s="388"/>
      <c r="I13" s="389"/>
    </row>
    <row r="14" spans="1:15" ht="15.75" thickBot="1">
      <c r="B14" s="400"/>
      <c r="C14" s="401"/>
      <c r="D14" s="401"/>
      <c r="E14" s="401"/>
      <c r="F14" s="401"/>
      <c r="G14" s="401"/>
      <c r="H14" s="401"/>
      <c r="I14" s="401"/>
    </row>
    <row r="15" spans="1:15">
      <c r="B15" s="355" t="s">
        <v>204</v>
      </c>
      <c r="C15" s="370"/>
      <c r="D15" s="358" t="s">
        <v>227</v>
      </c>
      <c r="E15" s="359"/>
      <c r="F15" s="359"/>
      <c r="G15" s="359"/>
      <c r="H15" s="359"/>
      <c r="I15" s="360"/>
      <c r="J15" s="358" t="s">
        <v>228</v>
      </c>
      <c r="K15" s="359"/>
      <c r="L15" s="359"/>
      <c r="M15" s="359"/>
      <c r="N15" s="359"/>
      <c r="O15" s="360"/>
    </row>
    <row r="16" spans="1:15" ht="14.25" customHeight="1">
      <c r="B16" s="356"/>
      <c r="C16" s="371"/>
      <c r="D16" s="361" t="s">
        <v>185</v>
      </c>
      <c r="E16" s="367" t="s">
        <v>186</v>
      </c>
      <c r="F16" s="368"/>
      <c r="G16" s="368"/>
      <c r="H16" s="369"/>
      <c r="I16" s="364" t="s">
        <v>187</v>
      </c>
      <c r="J16" s="361" t="s">
        <v>185</v>
      </c>
      <c r="K16" s="367" t="s">
        <v>186</v>
      </c>
      <c r="L16" s="368"/>
      <c r="M16" s="368"/>
      <c r="N16" s="369"/>
      <c r="O16" s="364" t="s">
        <v>187</v>
      </c>
    </row>
    <row r="17" spans="2:15">
      <c r="B17" s="356"/>
      <c r="C17" s="371"/>
      <c r="D17" s="362"/>
      <c r="E17" s="54" t="s">
        <v>188</v>
      </c>
      <c r="F17" s="85" t="s">
        <v>189</v>
      </c>
      <c r="G17" s="85" t="s">
        <v>190</v>
      </c>
      <c r="H17" s="85" t="s">
        <v>191</v>
      </c>
      <c r="I17" s="365"/>
      <c r="J17" s="362"/>
      <c r="K17" s="54" t="s">
        <v>188</v>
      </c>
      <c r="L17" s="85" t="s">
        <v>189</v>
      </c>
      <c r="M17" s="85" t="s">
        <v>190</v>
      </c>
      <c r="N17" s="85" t="s">
        <v>191</v>
      </c>
      <c r="O17" s="365"/>
    </row>
    <row r="18" spans="2:15" ht="33">
      <c r="B18" s="357"/>
      <c r="C18" s="372"/>
      <c r="D18" s="363"/>
      <c r="E18" s="55" t="s">
        <v>213</v>
      </c>
      <c r="F18" s="86" t="s">
        <v>214</v>
      </c>
      <c r="G18" s="86" t="s">
        <v>215</v>
      </c>
      <c r="H18" s="86" t="s">
        <v>216</v>
      </c>
      <c r="I18" s="366"/>
      <c r="J18" s="363"/>
      <c r="K18" s="55" t="s">
        <v>213</v>
      </c>
      <c r="L18" s="86" t="s">
        <v>214</v>
      </c>
      <c r="M18" s="86" t="s">
        <v>215</v>
      </c>
      <c r="N18" s="86" t="s">
        <v>216</v>
      </c>
      <c r="O18" s="366"/>
    </row>
    <row r="19" spans="2:15" s="56" customFormat="1" ht="14.25" customHeight="1">
      <c r="B19" s="92">
        <v>1</v>
      </c>
      <c r="C19" s="373" t="s">
        <v>192</v>
      </c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5"/>
    </row>
    <row r="20" spans="2:15">
      <c r="B20" s="93"/>
      <c r="C20" s="57" t="s">
        <v>193</v>
      </c>
      <c r="D20" s="106">
        <v>3221.5</v>
      </c>
      <c r="E20" s="58"/>
      <c r="F20" s="59"/>
      <c r="G20" s="58"/>
      <c r="H20" s="58"/>
      <c r="I20" s="94"/>
      <c r="J20" s="106">
        <v>3545.5</v>
      </c>
      <c r="K20" s="58"/>
      <c r="L20" s="59"/>
      <c r="M20" s="58"/>
      <c r="N20" s="58"/>
      <c r="O20" s="94"/>
    </row>
    <row r="21" spans="2:15">
      <c r="B21" s="95"/>
      <c r="C21" s="60" t="s">
        <v>194</v>
      </c>
      <c r="D21" s="60"/>
      <c r="E21" s="61"/>
      <c r="F21" s="62"/>
      <c r="G21" s="61"/>
      <c r="H21" s="61"/>
      <c r="I21" s="96"/>
      <c r="J21" s="60"/>
      <c r="K21" s="61"/>
      <c r="L21" s="62"/>
      <c r="M21" s="61"/>
      <c r="N21" s="61"/>
      <c r="O21" s="96"/>
    </row>
    <row r="22" spans="2:15">
      <c r="B22" s="97"/>
      <c r="C22" s="63" t="s">
        <v>195</v>
      </c>
      <c r="D22" s="63"/>
      <c r="E22" s="64"/>
      <c r="F22" s="65"/>
      <c r="G22" s="64"/>
      <c r="H22" s="64"/>
      <c r="I22" s="98"/>
      <c r="J22" s="63"/>
      <c r="K22" s="64"/>
      <c r="L22" s="65"/>
      <c r="M22" s="64"/>
      <c r="N22" s="64"/>
      <c r="O22" s="98"/>
    </row>
    <row r="23" spans="2:15">
      <c r="B23" s="99"/>
      <c r="C23" s="66" t="s">
        <v>196</v>
      </c>
      <c r="D23" s="66"/>
      <c r="E23" s="67"/>
      <c r="F23" s="68"/>
      <c r="G23" s="67"/>
      <c r="H23" s="67"/>
      <c r="I23" s="100"/>
      <c r="J23" s="66"/>
      <c r="K23" s="67"/>
      <c r="L23" s="68"/>
      <c r="M23" s="67"/>
      <c r="N23" s="67"/>
      <c r="O23" s="100"/>
    </row>
    <row r="24" spans="2:15">
      <c r="B24" s="99"/>
      <c r="C24" s="66" t="s">
        <v>197</v>
      </c>
      <c r="D24" s="66"/>
      <c r="E24" s="67"/>
      <c r="F24" s="68"/>
      <c r="G24" s="67"/>
      <c r="H24" s="67"/>
      <c r="I24" s="100"/>
      <c r="J24" s="66"/>
      <c r="K24" s="67"/>
      <c r="L24" s="68"/>
      <c r="M24" s="67"/>
      <c r="N24" s="67"/>
      <c r="O24" s="100"/>
    </row>
    <row r="25" spans="2:15">
      <c r="B25" s="93"/>
      <c r="C25" s="57" t="s">
        <v>20</v>
      </c>
      <c r="D25" s="57"/>
      <c r="E25" s="58"/>
      <c r="F25" s="59"/>
      <c r="G25" s="58"/>
      <c r="H25" s="58"/>
      <c r="I25" s="94"/>
      <c r="J25" s="57"/>
      <c r="K25" s="58"/>
      <c r="L25" s="59"/>
      <c r="M25" s="58"/>
      <c r="N25" s="58"/>
      <c r="O25" s="94"/>
    </row>
    <row r="26" spans="2:15">
      <c r="B26" s="97"/>
      <c r="C26" s="63" t="s">
        <v>198</v>
      </c>
      <c r="D26" s="63"/>
      <c r="E26" s="64"/>
      <c r="F26" s="65"/>
      <c r="G26" s="64"/>
      <c r="H26" s="64"/>
      <c r="I26" s="98"/>
      <c r="J26" s="63"/>
      <c r="K26" s="64"/>
      <c r="L26" s="65"/>
      <c r="M26" s="64"/>
      <c r="N26" s="64"/>
      <c r="O26" s="98"/>
    </row>
    <row r="27" spans="2:15">
      <c r="B27" s="99"/>
      <c r="C27" s="376" t="s">
        <v>199</v>
      </c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8"/>
    </row>
    <row r="28" spans="2:15">
      <c r="B28" s="93"/>
      <c r="C28" s="57" t="s">
        <v>200</v>
      </c>
      <c r="D28" s="106">
        <f>ROUND(D20*1.18,2)</f>
        <v>3801.37</v>
      </c>
      <c r="E28" s="58"/>
      <c r="F28" s="59"/>
      <c r="G28" s="58"/>
      <c r="H28" s="58"/>
      <c r="I28" s="94"/>
      <c r="J28" s="106">
        <f>ROUND(J20*1.18,2)</f>
        <v>4183.6899999999996</v>
      </c>
      <c r="K28" s="58"/>
      <c r="L28" s="59"/>
      <c r="M28" s="58"/>
      <c r="N28" s="58"/>
      <c r="O28" s="94"/>
    </row>
    <row r="29" spans="2:15">
      <c r="B29" s="99"/>
      <c r="C29" s="66" t="s">
        <v>196</v>
      </c>
      <c r="D29" s="66"/>
      <c r="E29" s="67"/>
      <c r="F29" s="68"/>
      <c r="G29" s="67"/>
      <c r="H29" s="67"/>
      <c r="I29" s="100"/>
      <c r="J29" s="66"/>
      <c r="K29" s="67"/>
      <c r="L29" s="68"/>
      <c r="M29" s="67"/>
      <c r="N29" s="67"/>
      <c r="O29" s="100"/>
    </row>
    <row r="30" spans="2:15">
      <c r="B30" s="99"/>
      <c r="C30" s="66" t="s">
        <v>197</v>
      </c>
      <c r="D30" s="66"/>
      <c r="E30" s="67"/>
      <c r="F30" s="68"/>
      <c r="G30" s="67"/>
      <c r="H30" s="67"/>
      <c r="I30" s="100"/>
      <c r="J30" s="66"/>
      <c r="K30" s="67"/>
      <c r="L30" s="68"/>
      <c r="M30" s="67"/>
      <c r="N30" s="67"/>
      <c r="O30" s="100"/>
    </row>
    <row r="31" spans="2:15">
      <c r="B31" s="93"/>
      <c r="C31" s="57" t="s">
        <v>20</v>
      </c>
      <c r="D31" s="57"/>
      <c r="E31" s="58"/>
      <c r="F31" s="59"/>
      <c r="G31" s="58"/>
      <c r="H31" s="58"/>
      <c r="I31" s="94"/>
      <c r="J31" s="57"/>
      <c r="K31" s="58"/>
      <c r="L31" s="59"/>
      <c r="M31" s="58"/>
      <c r="N31" s="58"/>
      <c r="O31" s="94"/>
    </row>
    <row r="32" spans="2:15" ht="15.75" thickBot="1">
      <c r="B32" s="101"/>
      <c r="C32" s="102" t="s">
        <v>201</v>
      </c>
      <c r="D32" s="102"/>
      <c r="E32" s="103"/>
      <c r="F32" s="104"/>
      <c r="G32" s="103"/>
      <c r="H32" s="103"/>
      <c r="I32" s="105"/>
      <c r="J32" s="102"/>
      <c r="K32" s="103"/>
      <c r="L32" s="104"/>
      <c r="M32" s="103"/>
      <c r="N32" s="103"/>
      <c r="O32" s="105"/>
    </row>
    <row r="35" s="198" customFormat="1" ht="12.75"/>
    <row r="36" s="198" customFormat="1" ht="12.75"/>
    <row r="37" s="198" customFormat="1" ht="12.75"/>
    <row r="38" s="198" customFormat="1" ht="12.75"/>
    <row r="39" s="198" customFormat="1" ht="12.75"/>
    <row r="40" s="198" customFormat="1" ht="12.75"/>
    <row r="41" s="198" customFormat="1" ht="12.75"/>
    <row r="42" s="198" customFormat="1" ht="12.75"/>
    <row r="43" s="198" customFormat="1" ht="12.75"/>
    <row r="44" s="198" customFormat="1" ht="12.75"/>
    <row r="45" s="198" customFormat="1" ht="12.75"/>
    <row r="46" s="198" customFormat="1" ht="12.75"/>
    <row r="47" s="198" customFormat="1" ht="12.75"/>
    <row r="48" s="198" customFormat="1" ht="12.75"/>
    <row r="49" s="198" customFormat="1" ht="12.75"/>
    <row r="50" s="198" customFormat="1" ht="12.75"/>
    <row r="51" s="198" customFormat="1" ht="12.75"/>
    <row r="52" s="198" customFormat="1" ht="12.75"/>
    <row r="53" s="198" customFormat="1" ht="12.75"/>
    <row r="54" s="198" customFormat="1" ht="12.75"/>
    <row r="55" s="198" customFormat="1" ht="12.75"/>
    <row r="56" s="198" customFormat="1" ht="12.75"/>
    <row r="57" s="198" customFormat="1" ht="12.75"/>
    <row r="58" s="198" customFormat="1" ht="12.75"/>
    <row r="59" s="198" customFormat="1" ht="12.75"/>
    <row r="60" s="198" customFormat="1" ht="12.75"/>
    <row r="61" s="198" customFormat="1" ht="12.75"/>
    <row r="62" s="198" customFormat="1" ht="12.75"/>
    <row r="63" s="198" customFormat="1" ht="12.75"/>
    <row r="64" s="198" customFormat="1" ht="12.75"/>
    <row r="65" s="198" customFormat="1" ht="12.75"/>
    <row r="66" s="198" customFormat="1" ht="12.75"/>
    <row r="67" s="198" customFormat="1" ht="12.75"/>
    <row r="68" s="198" customFormat="1" ht="12.75"/>
    <row r="69" s="198" customFormat="1" ht="12.75"/>
    <row r="70" s="198" customFormat="1" ht="12.75"/>
    <row r="71" s="198" customFormat="1" ht="12.75"/>
    <row r="72" s="198" customFormat="1" ht="12.75"/>
    <row r="73" s="198" customFormat="1" ht="12.75"/>
    <row r="74" s="198" customFormat="1" ht="12.75"/>
    <row r="75" s="198" customFormat="1" ht="12.75"/>
    <row r="76" s="198" customFormat="1" ht="12.75"/>
    <row r="77" s="198" customFormat="1" ht="12.75"/>
    <row r="78" s="198" customFormat="1" ht="12.75"/>
  </sheetData>
  <mergeCells count="32">
    <mergeCell ref="A8:A9"/>
    <mergeCell ref="B12:C12"/>
    <mergeCell ref="B14:I14"/>
    <mergeCell ref="B8:C9"/>
    <mergeCell ref="B10:C10"/>
    <mergeCell ref="D7:I7"/>
    <mergeCell ref="B11:C11"/>
    <mergeCell ref="D12:I12"/>
    <mergeCell ref="B13:I13"/>
    <mergeCell ref="D8:I9"/>
    <mergeCell ref="D10:I10"/>
    <mergeCell ref="D11:I11"/>
    <mergeCell ref="C19:O19"/>
    <mergeCell ref="C27:O27"/>
    <mergeCell ref="B2:I2"/>
    <mergeCell ref="B5:C5"/>
    <mergeCell ref="B6:C6"/>
    <mergeCell ref="B4:C4"/>
    <mergeCell ref="B7:C7"/>
    <mergeCell ref="D4:I4"/>
    <mergeCell ref="D5:I5"/>
    <mergeCell ref="D6:I6"/>
    <mergeCell ref="B15:B18"/>
    <mergeCell ref="D15:I15"/>
    <mergeCell ref="J15:O15"/>
    <mergeCell ref="J16:J18"/>
    <mergeCell ref="I16:I18"/>
    <mergeCell ref="O16:O18"/>
    <mergeCell ref="K16:N16"/>
    <mergeCell ref="E16:H16"/>
    <mergeCell ref="C15:C18"/>
    <mergeCell ref="D16:D18"/>
  </mergeCells>
  <phoneticPr fontId="0" type="noConversion"/>
  <hyperlinks>
    <hyperlink ref="D12" r:id="rId1"/>
  </hyperlinks>
  <pageMargins left="0.56999999999999995" right="0.45" top="0.51" bottom="0.74803149606299213" header="0.31496062992125984" footer="0.31496062992125984"/>
  <pageSetup paperSize="9" scale="81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I30"/>
  <sheetViews>
    <sheetView workbookViewId="0">
      <selection activeCell="C27" sqref="C27"/>
    </sheetView>
  </sheetViews>
  <sheetFormatPr defaultRowHeight="15"/>
  <cols>
    <col min="1" max="1" width="18.42578125" style="1" customWidth="1"/>
    <col min="2" max="2" width="33.140625" style="1" customWidth="1"/>
    <col min="3" max="4" width="35.7109375" style="1" customWidth="1"/>
    <col min="5" max="16384" width="9.140625" style="1"/>
  </cols>
  <sheetData>
    <row r="1" spans="1:4">
      <c r="A1" s="36"/>
    </row>
    <row r="2" spans="1:4" ht="45.75" customHeight="1">
      <c r="A2" s="402" t="s">
        <v>174</v>
      </c>
      <c r="B2" s="403"/>
      <c r="C2" s="403"/>
      <c r="D2" s="403"/>
    </row>
    <row r="4" spans="1:4">
      <c r="A4" s="404" t="s">
        <v>0</v>
      </c>
      <c r="B4" s="404"/>
      <c r="C4" s="405" t="s">
        <v>202</v>
      </c>
      <c r="D4" s="405"/>
    </row>
    <row r="5" spans="1:4">
      <c r="A5" s="404" t="s">
        <v>60</v>
      </c>
      <c r="B5" s="404"/>
      <c r="C5" s="405">
        <v>7022010799</v>
      </c>
      <c r="D5" s="405"/>
    </row>
    <row r="6" spans="1:4">
      <c r="A6" s="404" t="s">
        <v>15</v>
      </c>
      <c r="B6" s="404"/>
      <c r="C6" s="405">
        <v>702201001</v>
      </c>
      <c r="D6" s="405"/>
    </row>
    <row r="7" spans="1:4">
      <c r="A7" s="404" t="s">
        <v>61</v>
      </c>
      <c r="B7" s="404"/>
      <c r="C7" s="405" t="s">
        <v>203</v>
      </c>
      <c r="D7" s="405"/>
    </row>
    <row r="8" spans="1:4" ht="29.25" customHeight="1">
      <c r="A8" s="407" t="s">
        <v>217</v>
      </c>
      <c r="B8" s="407"/>
      <c r="C8" s="405"/>
      <c r="D8" s="405"/>
    </row>
    <row r="9" spans="1:4" ht="32.25" customHeight="1">
      <c r="A9" s="406" t="s">
        <v>11</v>
      </c>
      <c r="B9" s="406"/>
      <c r="C9" s="405"/>
      <c r="D9" s="405"/>
    </row>
    <row r="10" spans="1:4">
      <c r="A10" s="404" t="s">
        <v>62</v>
      </c>
      <c r="B10" s="404"/>
      <c r="C10" s="405"/>
      <c r="D10" s="405"/>
    </row>
    <row r="11" spans="1:4">
      <c r="A11" s="404" t="s">
        <v>1</v>
      </c>
      <c r="B11" s="404"/>
      <c r="C11" s="405"/>
      <c r="D11" s="405"/>
    </row>
    <row r="12" spans="1:4">
      <c r="A12" s="408" t="s">
        <v>24</v>
      </c>
      <c r="B12" s="408"/>
      <c r="C12" s="408" t="s">
        <v>3</v>
      </c>
      <c r="D12" s="408"/>
    </row>
    <row r="13" spans="1:4" ht="15" customHeight="1">
      <c r="A13" s="410" t="s">
        <v>59</v>
      </c>
      <c r="B13" s="410"/>
      <c r="C13" s="411" t="s">
        <v>181</v>
      </c>
      <c r="D13" s="412"/>
    </row>
    <row r="14" spans="1:4">
      <c r="A14" s="410"/>
      <c r="B14" s="410"/>
      <c r="C14" s="413"/>
      <c r="D14" s="414"/>
    </row>
    <row r="15" spans="1:4" ht="29.25" customHeight="1"/>
    <row r="16" spans="1:4">
      <c r="A16" s="404" t="s">
        <v>0</v>
      </c>
      <c r="B16" s="404"/>
      <c r="C16" s="405" t="s">
        <v>202</v>
      </c>
      <c r="D16" s="405"/>
    </row>
    <row r="17" spans="1:9">
      <c r="A17" s="404" t="s">
        <v>60</v>
      </c>
      <c r="B17" s="404"/>
      <c r="C17" s="405">
        <v>7022010799</v>
      </c>
      <c r="D17" s="405"/>
    </row>
    <row r="18" spans="1:9">
      <c r="A18" s="404" t="s">
        <v>15</v>
      </c>
      <c r="B18" s="404"/>
      <c r="C18" s="405">
        <v>702201001</v>
      </c>
      <c r="D18" s="405"/>
    </row>
    <row r="19" spans="1:9">
      <c r="A19" s="404" t="s">
        <v>61</v>
      </c>
      <c r="B19" s="404"/>
      <c r="C19" s="405" t="s">
        <v>203</v>
      </c>
      <c r="D19" s="405"/>
    </row>
    <row r="20" spans="1:9" ht="29.25" customHeight="1">
      <c r="A20" s="407" t="s">
        <v>218</v>
      </c>
      <c r="B20" s="407"/>
      <c r="C20" s="405"/>
      <c r="D20" s="405"/>
    </row>
    <row r="21" spans="1:9" ht="32.25" customHeight="1">
      <c r="A21" s="406" t="s">
        <v>11</v>
      </c>
      <c r="B21" s="406"/>
      <c r="C21" s="405"/>
      <c r="D21" s="405"/>
    </row>
    <row r="22" spans="1:9">
      <c r="A22" s="404" t="s">
        <v>63</v>
      </c>
      <c r="B22" s="404"/>
      <c r="C22" s="405"/>
      <c r="D22" s="405"/>
    </row>
    <row r="23" spans="1:9">
      <c r="A23" s="404" t="s">
        <v>1</v>
      </c>
      <c r="B23" s="404"/>
      <c r="C23" s="405"/>
      <c r="D23" s="405"/>
    </row>
    <row r="24" spans="1:9">
      <c r="A24" s="408" t="s">
        <v>24</v>
      </c>
      <c r="B24" s="408"/>
      <c r="C24" s="408" t="s">
        <v>3</v>
      </c>
      <c r="D24" s="408"/>
    </row>
    <row r="25" spans="1:9">
      <c r="A25" s="410" t="s">
        <v>64</v>
      </c>
      <c r="B25" s="410"/>
      <c r="C25" s="411" t="s">
        <v>181</v>
      </c>
      <c r="D25" s="412"/>
    </row>
    <row r="26" spans="1:9">
      <c r="A26" s="410"/>
      <c r="B26" s="410"/>
      <c r="C26" s="413"/>
      <c r="D26" s="414"/>
    </row>
    <row r="29" spans="1:9" ht="33" customHeight="1">
      <c r="A29" s="409" t="s">
        <v>79</v>
      </c>
      <c r="B29" s="409"/>
      <c r="C29" s="409"/>
      <c r="D29" s="409"/>
      <c r="E29" s="69"/>
      <c r="F29" s="69"/>
      <c r="G29" s="69"/>
      <c r="H29" s="69"/>
      <c r="I29" s="69"/>
    </row>
    <row r="30" spans="1:9" ht="64.5" customHeight="1">
      <c r="A30" s="409" t="s">
        <v>175</v>
      </c>
      <c r="B30" s="409"/>
      <c r="C30" s="409"/>
      <c r="D30" s="409"/>
      <c r="E30" s="69"/>
      <c r="F30" s="69"/>
      <c r="G30" s="69"/>
      <c r="H30" s="69"/>
      <c r="I30" s="69"/>
    </row>
  </sheetData>
  <mergeCells count="43">
    <mergeCell ref="C17:D17"/>
    <mergeCell ref="A18:B18"/>
    <mergeCell ref="C18:D18"/>
    <mergeCell ref="A12:B12"/>
    <mergeCell ref="C12:D12"/>
    <mergeCell ref="C16:D16"/>
    <mergeCell ref="A19:B19"/>
    <mergeCell ref="C19:D19"/>
    <mergeCell ref="C22:D22"/>
    <mergeCell ref="A20:B20"/>
    <mergeCell ref="C20:D20"/>
    <mergeCell ref="A21:B21"/>
    <mergeCell ref="C21:D21"/>
    <mergeCell ref="A29:D29"/>
    <mergeCell ref="A30:D30"/>
    <mergeCell ref="A25:B26"/>
    <mergeCell ref="C25:D26"/>
    <mergeCell ref="A13:B14"/>
    <mergeCell ref="C13:D14"/>
    <mergeCell ref="A16:B16"/>
    <mergeCell ref="A23:B23"/>
    <mergeCell ref="C23:D23"/>
    <mergeCell ref="A17:B17"/>
    <mergeCell ref="A24:B24"/>
    <mergeCell ref="C24:D24"/>
    <mergeCell ref="A22:B22"/>
    <mergeCell ref="C5:D5"/>
    <mergeCell ref="A6:B6"/>
    <mergeCell ref="C6:D6"/>
    <mergeCell ref="A10:B10"/>
    <mergeCell ref="C10:D10"/>
    <mergeCell ref="A7:B7"/>
    <mergeCell ref="C7:D7"/>
    <mergeCell ref="A2:D2"/>
    <mergeCell ref="A11:B11"/>
    <mergeCell ref="C11:D11"/>
    <mergeCell ref="A9:B9"/>
    <mergeCell ref="C9:D9"/>
    <mergeCell ref="A8:B8"/>
    <mergeCell ref="C8:D8"/>
    <mergeCell ref="A4:B4"/>
    <mergeCell ref="C4:D4"/>
    <mergeCell ref="A5:B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2:D27"/>
  <sheetViews>
    <sheetView topLeftCell="A10" workbookViewId="0">
      <selection activeCell="A27" sqref="A27"/>
    </sheetView>
  </sheetViews>
  <sheetFormatPr defaultRowHeight="15"/>
  <cols>
    <col min="1" max="1" width="52" style="1" customWidth="1"/>
    <col min="2" max="2" width="77.42578125" style="1" customWidth="1"/>
    <col min="3" max="3" width="9.140625" style="1"/>
    <col min="4" max="4" width="9.5703125" style="1" customWidth="1"/>
    <col min="5" max="16384" width="9.140625" style="1"/>
  </cols>
  <sheetData>
    <row r="2" spans="1:3" ht="36" customHeight="1">
      <c r="A2" s="415" t="s">
        <v>176</v>
      </c>
      <c r="B2" s="415"/>
      <c r="C2" s="70"/>
    </row>
    <row r="3" spans="1:3">
      <c r="A3" s="71" t="s">
        <v>0</v>
      </c>
      <c r="B3" s="72" t="s">
        <v>202</v>
      </c>
      <c r="C3" s="36"/>
    </row>
    <row r="4" spans="1:3">
      <c r="A4" s="71" t="s">
        <v>14</v>
      </c>
      <c r="B4" s="73">
        <v>7022010799</v>
      </c>
    </row>
    <row r="5" spans="1:3">
      <c r="A5" s="71" t="s">
        <v>15</v>
      </c>
      <c r="B5" s="73">
        <v>702201001</v>
      </c>
    </row>
    <row r="6" spans="1:3">
      <c r="A6" s="71" t="s">
        <v>61</v>
      </c>
      <c r="B6" s="73" t="s">
        <v>203</v>
      </c>
    </row>
    <row r="7" spans="1:3" ht="72.75">
      <c r="A7" s="74" t="s">
        <v>219</v>
      </c>
      <c r="B7" s="17"/>
    </row>
    <row r="8" spans="1:3" ht="28.5">
      <c r="A8" s="75" t="s">
        <v>11</v>
      </c>
      <c r="B8" s="17"/>
    </row>
    <row r="9" spans="1:3">
      <c r="A9" s="74" t="s">
        <v>62</v>
      </c>
      <c r="B9" s="17"/>
    </row>
    <row r="10" spans="1:3">
      <c r="A10" s="71" t="s">
        <v>1</v>
      </c>
      <c r="B10" s="17"/>
    </row>
    <row r="11" spans="1:3">
      <c r="A11" s="38" t="s">
        <v>24</v>
      </c>
      <c r="B11" s="38" t="s">
        <v>3</v>
      </c>
    </row>
    <row r="12" spans="1:3" ht="52.5" customHeight="1">
      <c r="A12" s="39" t="s">
        <v>12</v>
      </c>
      <c r="B12" s="19" t="s">
        <v>181</v>
      </c>
    </row>
    <row r="14" spans="1:3">
      <c r="A14" s="71" t="s">
        <v>0</v>
      </c>
      <c r="B14" s="76" t="s">
        <v>202</v>
      </c>
      <c r="C14" s="36"/>
    </row>
    <row r="15" spans="1:3">
      <c r="A15" s="71" t="s">
        <v>14</v>
      </c>
      <c r="B15" s="19">
        <v>7022010799</v>
      </c>
    </row>
    <row r="16" spans="1:3">
      <c r="A16" s="71" t="s">
        <v>15</v>
      </c>
      <c r="B16" s="19">
        <v>702201001</v>
      </c>
    </row>
    <row r="17" spans="1:4">
      <c r="A17" s="71" t="s">
        <v>61</v>
      </c>
      <c r="B17" s="19" t="s">
        <v>203</v>
      </c>
    </row>
    <row r="18" spans="1:4" ht="62.25" customHeight="1">
      <c r="A18" s="74" t="s">
        <v>220</v>
      </c>
      <c r="B18" s="17"/>
    </row>
    <row r="19" spans="1:4" ht="28.5">
      <c r="A19" s="75" t="s">
        <v>11</v>
      </c>
      <c r="B19" s="17"/>
    </row>
    <row r="20" spans="1:4">
      <c r="A20" s="74" t="s">
        <v>62</v>
      </c>
      <c r="B20" s="17"/>
    </row>
    <row r="21" spans="1:4">
      <c r="A21" s="71" t="s">
        <v>1</v>
      </c>
      <c r="B21" s="17"/>
    </row>
    <row r="22" spans="1:4">
      <c r="A22" s="38" t="s">
        <v>24</v>
      </c>
      <c r="B22" s="38" t="s">
        <v>3</v>
      </c>
    </row>
    <row r="23" spans="1:4" ht="42" customHeight="1">
      <c r="A23" s="39" t="s">
        <v>13</v>
      </c>
      <c r="B23" s="19" t="s">
        <v>181</v>
      </c>
    </row>
    <row r="25" spans="1:4" ht="36" customHeight="1">
      <c r="A25" s="416" t="s">
        <v>79</v>
      </c>
      <c r="B25" s="416"/>
      <c r="C25" s="69"/>
      <c r="D25" s="69"/>
    </row>
    <row r="26" spans="1:4" ht="60.75" customHeight="1">
      <c r="A26" s="416" t="s">
        <v>175</v>
      </c>
      <c r="B26" s="416"/>
      <c r="C26" s="69"/>
      <c r="D26" s="69"/>
    </row>
    <row r="27" spans="1:4">
      <c r="A27" s="1" t="s">
        <v>456</v>
      </c>
    </row>
  </sheetData>
  <mergeCells count="3">
    <mergeCell ref="A2:B2"/>
    <mergeCell ref="A25:B25"/>
    <mergeCell ref="A26:B26"/>
  </mergeCells>
  <phoneticPr fontId="0" type="noConversion"/>
  <pageMargins left="0.70866141732283472" right="0.23" top="0.74803149606299213" bottom="0.74803149606299213" header="0.31496062992125984" footer="0.31496062992125984"/>
  <pageSetup paperSize="9" scale="6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rgb="FF00B050"/>
  </sheetPr>
  <dimension ref="A2:D58"/>
  <sheetViews>
    <sheetView tabSelected="1" workbookViewId="0">
      <selection activeCell="C4" sqref="C4"/>
    </sheetView>
  </sheetViews>
  <sheetFormatPr defaultColWidth="55" defaultRowHeight="15"/>
  <cols>
    <col min="1" max="1" width="101.5703125" style="1" customWidth="1"/>
    <col min="2" max="2" width="31" style="1" customWidth="1"/>
    <col min="3" max="3" width="19.7109375" style="1" customWidth="1"/>
    <col min="4" max="16384" width="55" style="1"/>
  </cols>
  <sheetData>
    <row r="2" spans="1:4">
      <c r="A2" s="402" t="s">
        <v>177</v>
      </c>
      <c r="B2" s="418"/>
    </row>
    <row r="4" spans="1:4" ht="45">
      <c r="A4" s="2" t="s">
        <v>0</v>
      </c>
      <c r="B4" s="20" t="s">
        <v>202</v>
      </c>
    </row>
    <row r="5" spans="1:4">
      <c r="A5" s="2" t="s">
        <v>14</v>
      </c>
      <c r="B5" s="20">
        <v>7022010799</v>
      </c>
    </row>
    <row r="6" spans="1:4">
      <c r="A6" s="2" t="s">
        <v>15</v>
      </c>
      <c r="B6" s="20">
        <v>702201001</v>
      </c>
    </row>
    <row r="7" spans="1:4" ht="30">
      <c r="A7" s="2" t="s">
        <v>61</v>
      </c>
      <c r="B7" s="20" t="s">
        <v>203</v>
      </c>
    </row>
    <row r="8" spans="1:4">
      <c r="A8" s="2" t="s">
        <v>65</v>
      </c>
      <c r="B8" s="44" t="s">
        <v>465</v>
      </c>
    </row>
    <row r="11" spans="1:4">
      <c r="A11" s="4" t="s">
        <v>2</v>
      </c>
      <c r="B11" s="45" t="s">
        <v>3</v>
      </c>
    </row>
    <row r="12" spans="1:4" ht="89.25" customHeight="1">
      <c r="A12" s="40" t="s">
        <v>80</v>
      </c>
      <c r="B12" s="20" t="str">
        <f>'Ф.1.(п.15.а. п.18)'!B11</f>
        <v>производство тепловой энергии (мощности) не в режиме комбинированной выработки электрической и тепловой энергии источниками тепловой энергии</v>
      </c>
    </row>
    <row r="13" spans="1:4">
      <c r="A13" s="40" t="s">
        <v>81</v>
      </c>
      <c r="B13" s="46">
        <f>[3]Т2!$C$13</f>
        <v>72625.091799999995</v>
      </c>
    </row>
    <row r="14" spans="1:4" ht="30">
      <c r="A14" s="40" t="s">
        <v>82</v>
      </c>
      <c r="B14" s="46">
        <f>SUM('[4]Итого Теплоснабжение'!$K$568,'[4]Итого Теплоснабжение'!$K$570)/1000</f>
        <v>87020.368085205046</v>
      </c>
      <c r="C14" s="46"/>
      <c r="D14" s="221"/>
    </row>
    <row r="15" spans="1:4">
      <c r="A15" s="47" t="s">
        <v>21</v>
      </c>
      <c r="B15" s="199">
        <f>'[4]Итого Теплоснабжение'!$K$61</f>
        <v>0</v>
      </c>
    </row>
    <row r="16" spans="1:4">
      <c r="A16" s="47" t="s">
        <v>155</v>
      </c>
      <c r="B16" s="48">
        <f>SUM('[4]Итого Теплоснабжение'!$K$26,'[4]Итого Теплоснабжение'!$K$27)/1000</f>
        <v>4810.7453100000002</v>
      </c>
    </row>
    <row r="17" spans="1:2" ht="30">
      <c r="A17" s="47" t="s">
        <v>23</v>
      </c>
      <c r="B17" s="21">
        <f>SUM('[4]Итого Теплоснабжение'!$K$53,'[4]Итого Теплоснабжение'!$K$295,'[4]Итого Теплоснабжение'!$K$447)/1000</f>
        <v>8001.40488</v>
      </c>
    </row>
    <row r="18" spans="1:2">
      <c r="A18" s="49" t="s">
        <v>66</v>
      </c>
      <c r="B18" s="21">
        <f>[5]Т2!$B$18</f>
        <v>3.2135033976452383</v>
      </c>
    </row>
    <row r="19" spans="1:2">
      <c r="A19" s="49" t="s">
        <v>184</v>
      </c>
      <c r="B19" s="127">
        <f>B17/B18</f>
        <v>2489.9319807357901</v>
      </c>
    </row>
    <row r="20" spans="1:2">
      <c r="A20" s="47" t="s">
        <v>25</v>
      </c>
      <c r="B20" s="46">
        <f>SUM('[4]Итого Теплоснабжение'!$K$29,'[4]Итого Теплоснабжение'!$K$298,'[4]Итого Теплоснабжение'!$K$451)/1000</f>
        <v>356.28128999999996</v>
      </c>
    </row>
    <row r="21" spans="1:2">
      <c r="A21" s="47" t="s">
        <v>26</v>
      </c>
      <c r="B21" s="46">
        <f>('[4]Итого Теплоснабжение'!$K$23+'[4]Итого Теплоснабжение'!$K$268)/1000</f>
        <v>23.76343</v>
      </c>
    </row>
    <row r="22" spans="1:2">
      <c r="A22" s="47" t="s">
        <v>27</v>
      </c>
      <c r="B22" s="46">
        <f>'[4]Итого Теплоснабжение'!$K$62/1000</f>
        <v>29268.612069999999</v>
      </c>
    </row>
    <row r="23" spans="1:2" ht="30">
      <c r="A23" s="47" t="s">
        <v>28</v>
      </c>
      <c r="B23" s="46">
        <f>SUM('[4]Итого Теплоснабжение'!$K$12,'[4]Итого Теплоснабжение'!$K$213,'[4]Итого Теплоснабжение'!$K$257,'[4]Итого Теплоснабжение'!$K$381,'[4]Итого Теплоснабжение'!$K$407,'[4]Итого Теплоснабжение'!$K$540)/1000</f>
        <v>1740.2482</v>
      </c>
    </row>
    <row r="24" spans="1:2">
      <c r="A24" s="47" t="s">
        <v>29</v>
      </c>
      <c r="B24" s="199">
        <f>B14-B15-B16-B17-B20-B21-B22-B23-B26-B28-B29</f>
        <v>19024.405010157996</v>
      </c>
    </row>
    <row r="25" spans="1:2">
      <c r="A25" s="50" t="s">
        <v>30</v>
      </c>
      <c r="B25" s="46">
        <f>SUM('[4]Итого Теплоснабжение'!$K$299,'[4]Итого Теплоснабжение'!$K$453)/1000</f>
        <v>11757.179850000002</v>
      </c>
    </row>
    <row r="26" spans="1:2">
      <c r="A26" s="47" t="s">
        <v>31</v>
      </c>
      <c r="B26" s="46">
        <f>'[4]Итого Теплоснабжение'!$K$570</f>
        <v>5833.065205047038</v>
      </c>
    </row>
    <row r="27" spans="1:2">
      <c r="A27" s="50" t="s">
        <v>32</v>
      </c>
      <c r="B27" s="46">
        <f>[6]Свод!$K$709*'[4]Итого Теплоснабжение'!$K$572</f>
        <v>3181.4420926531898</v>
      </c>
    </row>
    <row r="28" spans="1:2">
      <c r="A28" s="47" t="s">
        <v>33</v>
      </c>
      <c r="B28" s="46">
        <f>SUM('[4]Итого Теплоснабжение'!$K$101,'[4]Итого Теплоснабжение'!$K$347,'[4]Итого Теплоснабжение'!$K$503)/1000-B29</f>
        <v>11946.01252</v>
      </c>
    </row>
    <row r="29" spans="1:2" ht="33">
      <c r="A29" s="47" t="s">
        <v>210</v>
      </c>
      <c r="B29" s="46">
        <f>SUM('[7] 2013г по  перечню '!$K$20,'[7] 2013г по  перечню '!$K$26:$K$29,'[7] 2013г по  перечню '!$K$32:$K$33,'[7] 2013г по  перечню '!$K$35:$K$36,'[7] 2013г по  перечню '!$K$38:$K$39,'[7] 2013г по  перечню '!$K$41:$K$42)/1000</f>
        <v>6015.8301700000002</v>
      </c>
    </row>
    <row r="30" spans="1:2" ht="45">
      <c r="A30" s="47" t="s">
        <v>356</v>
      </c>
      <c r="B30" s="46">
        <f>0</f>
        <v>0</v>
      </c>
    </row>
    <row r="31" spans="1:2">
      <c r="A31" s="40" t="s">
        <v>83</v>
      </c>
      <c r="B31" s="46">
        <f>B13-B14</f>
        <v>-14395.276285205051</v>
      </c>
    </row>
    <row r="32" spans="1:2">
      <c r="A32" s="40" t="s">
        <v>84</v>
      </c>
      <c r="B32" s="46">
        <f>B31</f>
        <v>-14395.276285205051</v>
      </c>
    </row>
    <row r="33" spans="1:2" ht="30">
      <c r="A33" s="47" t="s">
        <v>4</v>
      </c>
      <c r="B33" s="21">
        <f>0</f>
        <v>0</v>
      </c>
    </row>
    <row r="34" spans="1:2">
      <c r="A34" s="40" t="s">
        <v>85</v>
      </c>
      <c r="B34" s="21">
        <f>0</f>
        <v>0</v>
      </c>
    </row>
    <row r="35" spans="1:2">
      <c r="A35" s="47" t="s">
        <v>6</v>
      </c>
      <c r="B35" s="21">
        <f>0</f>
        <v>0</v>
      </c>
    </row>
    <row r="36" spans="1:2" ht="60">
      <c r="A36" s="40" t="s">
        <v>211</v>
      </c>
      <c r="B36" s="83" t="s">
        <v>229</v>
      </c>
    </row>
    <row r="37" spans="1:2">
      <c r="A37" s="40" t="s">
        <v>86</v>
      </c>
      <c r="B37" s="200">
        <f>[9]Т2!$C$37</f>
        <v>41.69</v>
      </c>
    </row>
    <row r="38" spans="1:2">
      <c r="A38" s="40" t="s">
        <v>87</v>
      </c>
      <c r="B38" s="200">
        <f>[8]Т2!B38</f>
        <v>4.7300000000000004</v>
      </c>
    </row>
    <row r="39" spans="1:2">
      <c r="A39" s="40" t="s">
        <v>88</v>
      </c>
      <c r="B39" s="200">
        <f>[8]Т2!B39/1000</f>
        <v>29.162990000000001</v>
      </c>
    </row>
    <row r="40" spans="1:2">
      <c r="A40" s="40" t="s">
        <v>294</v>
      </c>
      <c r="B40" s="200">
        <f>[11]ХМАО!$K$14</f>
        <v>0</v>
      </c>
    </row>
    <row r="41" spans="1:2">
      <c r="A41" s="40" t="s">
        <v>89</v>
      </c>
      <c r="B41" s="200">
        <f>[3]Т2!C41</f>
        <v>21.660399999999999</v>
      </c>
    </row>
    <row r="42" spans="1:2">
      <c r="A42" s="47" t="s">
        <v>5</v>
      </c>
      <c r="B42" s="200">
        <f>[3]Т2!C42</f>
        <v>7.8818400000000004</v>
      </c>
    </row>
    <row r="43" spans="1:2">
      <c r="A43" s="47" t="s">
        <v>68</v>
      </c>
      <c r="B43" s="200">
        <f>[3]Т2!C43</f>
        <v>13.778559999999999</v>
      </c>
    </row>
    <row r="44" spans="1:2">
      <c r="A44" s="40" t="s">
        <v>90</v>
      </c>
      <c r="B44" s="200">
        <f>[9]Т2!C44</f>
        <v>7.4298000000000002</v>
      </c>
    </row>
    <row r="45" spans="1:2">
      <c r="A45" s="40" t="s">
        <v>91</v>
      </c>
      <c r="B45" s="200">
        <f>[9]Т2!C45</f>
        <v>2.1193</v>
      </c>
    </row>
    <row r="46" spans="1:2">
      <c r="A46" s="40" t="s">
        <v>92</v>
      </c>
      <c r="B46" s="200">
        <f>[9]Т2!C46</f>
        <v>0</v>
      </c>
    </row>
    <row r="47" spans="1:2">
      <c r="A47" s="40" t="s">
        <v>93</v>
      </c>
      <c r="B47" s="200">
        <f>[9]Т2!C47</f>
        <v>6</v>
      </c>
    </row>
    <row r="48" spans="1:2">
      <c r="A48" s="40" t="s">
        <v>94</v>
      </c>
      <c r="B48" s="200">
        <f>[9]Т2!C48</f>
        <v>0</v>
      </c>
    </row>
    <row r="49" spans="1:2">
      <c r="A49" s="40" t="s">
        <v>95</v>
      </c>
      <c r="B49" s="200">
        <f>[10]Т2!C49</f>
        <v>50.345875000000014</v>
      </c>
    </row>
    <row r="50" spans="1:2">
      <c r="A50" s="40" t="s">
        <v>295</v>
      </c>
      <c r="B50" s="200">
        <f>[10]Т2!C50</f>
        <v>9.248645263569264</v>
      </c>
    </row>
    <row r="51" spans="1:2" ht="30">
      <c r="A51" s="40" t="s">
        <v>96</v>
      </c>
      <c r="B51" s="256">
        <f>(Т2.1!B19+Т2.1!B44)/($B$39*1000)</f>
        <v>0.11034533838951355</v>
      </c>
    </row>
    <row r="52" spans="1:2" ht="30">
      <c r="A52" s="40" t="s">
        <v>232</v>
      </c>
      <c r="B52" s="256">
        <f>B19/($B$39*1000)</f>
        <v>8.5379859223481194E-2</v>
      </c>
    </row>
    <row r="53" spans="1:2" ht="30">
      <c r="A53" s="40" t="s">
        <v>97</v>
      </c>
      <c r="B53" s="256">
        <f>[12]исх.вода_Томск!$E$48/($B$39*1000)</f>
        <v>1.6893706715257932</v>
      </c>
    </row>
    <row r="55" spans="1:2">
      <c r="A55" s="416" t="s">
        <v>103</v>
      </c>
      <c r="B55" s="416"/>
    </row>
    <row r="56" spans="1:2">
      <c r="A56" s="417" t="s">
        <v>111</v>
      </c>
      <c r="B56" s="417"/>
    </row>
    <row r="57" spans="1:2">
      <c r="A57" s="416" t="s">
        <v>156</v>
      </c>
      <c r="B57" s="416"/>
    </row>
    <row r="58" spans="1:2">
      <c r="A58" s="416" t="s">
        <v>104</v>
      </c>
      <c r="B58" s="416"/>
    </row>
  </sheetData>
  <mergeCells count="5">
    <mergeCell ref="A55:B55"/>
    <mergeCell ref="A56:B56"/>
    <mergeCell ref="A2:B2"/>
    <mergeCell ref="A58:B58"/>
    <mergeCell ref="A57:B57"/>
  </mergeCells>
  <phoneticPr fontId="0" type="noConversion"/>
  <pageMargins left="0.70866141732283472" right="0.17" top="0.39370078740157483" bottom="0.23622047244094491" header="0.35433070866141736" footer="0.15748031496062992"/>
  <pageSetup paperSize="9" scale="7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rgb="FF00B0F0"/>
    <pageSetUpPr fitToPage="1"/>
  </sheetPr>
  <dimension ref="A1:D92"/>
  <sheetViews>
    <sheetView workbookViewId="0">
      <selection activeCell="B10" sqref="B10"/>
    </sheetView>
  </sheetViews>
  <sheetFormatPr defaultColWidth="36" defaultRowHeight="15"/>
  <cols>
    <col min="1" max="1" width="50.140625" style="1" customWidth="1"/>
    <col min="2" max="2" width="46" style="13" customWidth="1"/>
    <col min="3" max="16384" width="36" style="1"/>
  </cols>
  <sheetData>
    <row r="1" spans="1:2" ht="15.75">
      <c r="A1" s="402" t="s">
        <v>178</v>
      </c>
      <c r="B1" s="419"/>
    </row>
    <row r="2" spans="1:2" ht="15.75">
      <c r="A2" s="42"/>
      <c r="B2" s="43"/>
    </row>
    <row r="3" spans="1:2" ht="30">
      <c r="A3" s="2" t="s">
        <v>0</v>
      </c>
      <c r="B3" s="3" t="s">
        <v>202</v>
      </c>
    </row>
    <row r="4" spans="1:2">
      <c r="A4" s="2" t="s">
        <v>14</v>
      </c>
      <c r="B4" s="3">
        <v>7022010799</v>
      </c>
    </row>
    <row r="5" spans="1:2">
      <c r="A5" s="2" t="s">
        <v>15</v>
      </c>
      <c r="B5" s="3">
        <v>702201001</v>
      </c>
    </row>
    <row r="6" spans="1:2" ht="30">
      <c r="A6" s="2" t="s">
        <v>61</v>
      </c>
      <c r="B6" s="3" t="s">
        <v>203</v>
      </c>
    </row>
    <row r="7" spans="1:2">
      <c r="A7" s="2" t="s">
        <v>65</v>
      </c>
      <c r="B7" s="84" t="str">
        <f>Т2!B8</f>
        <v>факт 2013 год</v>
      </c>
    </row>
    <row r="9" spans="1:2">
      <c r="A9" s="4" t="s">
        <v>2</v>
      </c>
      <c r="B9" s="5" t="s">
        <v>3</v>
      </c>
    </row>
    <row r="10" spans="1:2" s="8" customFormat="1">
      <c r="A10" s="6" t="s">
        <v>157</v>
      </c>
      <c r="B10" s="348">
        <f>SUM(B17,B42,B83)</f>
        <v>8877.2453100000002</v>
      </c>
    </row>
    <row r="11" spans="1:2" s="8" customFormat="1">
      <c r="A11" s="6" t="s">
        <v>112</v>
      </c>
      <c r="B11" s="7"/>
    </row>
    <row r="12" spans="1:2" s="8" customFormat="1">
      <c r="A12" s="9" t="s">
        <v>135</v>
      </c>
      <c r="B12" s="7"/>
    </row>
    <row r="13" spans="1:2" s="8" customFormat="1">
      <c r="A13" s="9" t="s">
        <v>134</v>
      </c>
      <c r="B13" s="7"/>
    </row>
    <row r="14" spans="1:2" s="8" customFormat="1">
      <c r="A14" s="9" t="s">
        <v>114</v>
      </c>
      <c r="B14" s="7"/>
    </row>
    <row r="15" spans="1:2" s="8" customFormat="1">
      <c r="A15" s="9" t="s">
        <v>22</v>
      </c>
      <c r="B15" s="7"/>
    </row>
    <row r="16" spans="1:2" s="8" customFormat="1">
      <c r="A16" s="6" t="s">
        <v>115</v>
      </c>
      <c r="B16" s="7"/>
    </row>
    <row r="17" spans="1:2" s="8" customFormat="1">
      <c r="A17" s="9" t="s">
        <v>137</v>
      </c>
      <c r="B17" s="10">
        <f>[13]TDSheet!$K$10569/1000</f>
        <v>1562.7349999999999</v>
      </c>
    </row>
    <row r="18" spans="1:2" s="8" customFormat="1" ht="30">
      <c r="A18" s="9" t="s">
        <v>116</v>
      </c>
      <c r="B18" s="10">
        <f>B17*1000/B19</f>
        <v>535</v>
      </c>
    </row>
    <row r="19" spans="1:2" s="8" customFormat="1">
      <c r="A19" s="9" t="s">
        <v>117</v>
      </c>
      <c r="B19" s="10">
        <f>[13]TDSheet!$L$10569</f>
        <v>2921</v>
      </c>
    </row>
    <row r="20" spans="1:2" s="8" customFormat="1">
      <c r="A20" s="9" t="s">
        <v>22</v>
      </c>
      <c r="B20" s="7" t="s">
        <v>182</v>
      </c>
    </row>
    <row r="21" spans="1:2" s="8" customFormat="1" hidden="1">
      <c r="A21" s="11" t="s">
        <v>118</v>
      </c>
      <c r="B21" s="7"/>
    </row>
    <row r="22" spans="1:2" s="8" customFormat="1" ht="30" hidden="1">
      <c r="A22" s="9" t="s">
        <v>136</v>
      </c>
      <c r="B22" s="7"/>
    </row>
    <row r="23" spans="1:2" s="8" customFormat="1" hidden="1">
      <c r="A23" s="9" t="s">
        <v>138</v>
      </c>
      <c r="B23" s="7"/>
    </row>
    <row r="24" spans="1:2" s="8" customFormat="1" hidden="1">
      <c r="A24" s="9" t="s">
        <v>117</v>
      </c>
      <c r="B24" s="7"/>
    </row>
    <row r="25" spans="1:2" s="8" customFormat="1" hidden="1">
      <c r="A25" s="9" t="s">
        <v>22</v>
      </c>
      <c r="B25" s="7"/>
    </row>
    <row r="26" spans="1:2" s="8" customFormat="1" hidden="1">
      <c r="A26" s="11" t="s">
        <v>120</v>
      </c>
      <c r="B26" s="7"/>
    </row>
    <row r="27" spans="1:2" s="8" customFormat="1" ht="30" hidden="1">
      <c r="A27" s="9" t="s">
        <v>139</v>
      </c>
      <c r="B27" s="7"/>
    </row>
    <row r="28" spans="1:2" s="8" customFormat="1" hidden="1">
      <c r="A28" s="9" t="s">
        <v>119</v>
      </c>
      <c r="B28" s="7"/>
    </row>
    <row r="29" spans="1:2" s="8" customFormat="1" hidden="1">
      <c r="A29" s="9" t="s">
        <v>117</v>
      </c>
      <c r="B29" s="7"/>
    </row>
    <row r="30" spans="1:2" s="8" customFormat="1" hidden="1">
      <c r="A30" s="9" t="s">
        <v>22</v>
      </c>
      <c r="B30" s="7"/>
    </row>
    <row r="31" spans="1:2" s="8" customFormat="1" hidden="1">
      <c r="A31" s="6" t="s">
        <v>121</v>
      </c>
      <c r="B31" s="7"/>
    </row>
    <row r="32" spans="1:2" s="8" customFormat="1" hidden="1">
      <c r="A32" s="9" t="s">
        <v>140</v>
      </c>
      <c r="B32" s="7"/>
    </row>
    <row r="33" spans="1:4" s="8" customFormat="1" hidden="1">
      <c r="A33" s="9" t="s">
        <v>119</v>
      </c>
      <c r="B33" s="7"/>
    </row>
    <row r="34" spans="1:4" s="8" customFormat="1" hidden="1">
      <c r="A34" s="9" t="s">
        <v>122</v>
      </c>
      <c r="B34" s="7"/>
    </row>
    <row r="35" spans="1:4" s="8" customFormat="1" hidden="1">
      <c r="A35" s="9" t="s">
        <v>22</v>
      </c>
      <c r="B35" s="7"/>
    </row>
    <row r="36" spans="1:4" s="8" customFormat="1" hidden="1">
      <c r="A36" s="6" t="s">
        <v>123</v>
      </c>
      <c r="B36" s="7"/>
    </row>
    <row r="37" spans="1:4" s="8" customFormat="1" hidden="1">
      <c r="A37" s="9" t="s">
        <v>141</v>
      </c>
      <c r="B37" s="7"/>
    </row>
    <row r="38" spans="1:4" s="8" customFormat="1" hidden="1">
      <c r="A38" s="9" t="s">
        <v>113</v>
      </c>
      <c r="B38" s="7"/>
    </row>
    <row r="39" spans="1:4" s="8" customFormat="1" hidden="1">
      <c r="A39" s="9" t="s">
        <v>142</v>
      </c>
      <c r="B39" s="7"/>
    </row>
    <row r="40" spans="1:4" s="8" customFormat="1" hidden="1">
      <c r="A40" s="9" t="s">
        <v>22</v>
      </c>
      <c r="B40" s="7"/>
    </row>
    <row r="41" spans="1:4" s="8" customFormat="1">
      <c r="A41" s="6" t="s">
        <v>124</v>
      </c>
      <c r="B41" s="7"/>
    </row>
    <row r="42" spans="1:4" s="8" customFormat="1">
      <c r="A42" s="9" t="s">
        <v>143</v>
      </c>
      <c r="B42" s="10">
        <f>[13]TDSheet!$K$10570/1000</f>
        <v>3248.0103100000001</v>
      </c>
    </row>
    <row r="43" spans="1:4" s="8" customFormat="1">
      <c r="A43" s="9" t="s">
        <v>113</v>
      </c>
      <c r="B43" s="10">
        <f>B42*1000/B44</f>
        <v>10936.06164983165</v>
      </c>
      <c r="C43" s="257">
        <f>C46/C44</f>
        <v>10702.998877350547</v>
      </c>
      <c r="D43" s="257">
        <f>B43-C43</f>
        <v>233.06277248110382</v>
      </c>
    </row>
    <row r="44" spans="1:4" s="8" customFormat="1">
      <c r="A44" s="9" t="s">
        <v>142</v>
      </c>
      <c r="B44" s="10">
        <f>[13]TDSheet!$L$10570</f>
        <v>297</v>
      </c>
      <c r="C44" s="258">
        <f>[14]Нефть!$AO$14</f>
        <v>356.3</v>
      </c>
      <c r="D44" s="258"/>
    </row>
    <row r="45" spans="1:4" s="8" customFormat="1">
      <c r="A45" s="9" t="s">
        <v>22</v>
      </c>
      <c r="B45" s="7" t="s">
        <v>182</v>
      </c>
      <c r="C45" s="258"/>
      <c r="D45" s="258"/>
    </row>
    <row r="46" spans="1:4" s="8" customFormat="1">
      <c r="A46" s="9" t="s">
        <v>296</v>
      </c>
      <c r="B46" s="10">
        <f>D43</f>
        <v>233.06277248110382</v>
      </c>
      <c r="C46" s="258">
        <f>[14]Нефть!$AP$14</f>
        <v>3813478.5</v>
      </c>
      <c r="D46" s="258"/>
    </row>
    <row r="47" spans="1:4" s="8" customFormat="1" hidden="1">
      <c r="A47" s="6" t="s">
        <v>125</v>
      </c>
      <c r="B47" s="7"/>
    </row>
    <row r="48" spans="1:4" s="8" customFormat="1" hidden="1">
      <c r="A48" s="9" t="s">
        <v>145</v>
      </c>
      <c r="B48" s="7"/>
    </row>
    <row r="49" spans="1:2" s="8" customFormat="1" hidden="1">
      <c r="A49" s="9" t="s">
        <v>113</v>
      </c>
      <c r="B49" s="7"/>
    </row>
    <row r="50" spans="1:2" s="8" customFormat="1" hidden="1">
      <c r="A50" s="9" t="s">
        <v>142</v>
      </c>
      <c r="B50" s="7"/>
    </row>
    <row r="51" spans="1:2" s="8" customFormat="1" hidden="1">
      <c r="A51" s="9" t="s">
        <v>22</v>
      </c>
      <c r="B51" s="7"/>
    </row>
    <row r="52" spans="1:2" s="8" customFormat="1" hidden="1">
      <c r="A52" s="6" t="s">
        <v>126</v>
      </c>
      <c r="B52" s="7"/>
    </row>
    <row r="53" spans="1:2" s="8" customFormat="1" hidden="1">
      <c r="A53" s="9" t="s">
        <v>146</v>
      </c>
      <c r="B53" s="7"/>
    </row>
    <row r="54" spans="1:2" s="8" customFormat="1" hidden="1">
      <c r="A54" s="9" t="s">
        <v>113</v>
      </c>
      <c r="B54" s="7"/>
    </row>
    <row r="55" spans="1:2" s="8" customFormat="1" hidden="1">
      <c r="A55" s="9" t="s">
        <v>142</v>
      </c>
      <c r="B55" s="7"/>
    </row>
    <row r="56" spans="1:2" s="8" customFormat="1" hidden="1">
      <c r="A56" s="9" t="s">
        <v>22</v>
      </c>
      <c r="B56" s="7"/>
    </row>
    <row r="57" spans="1:2" s="8" customFormat="1" hidden="1">
      <c r="A57" s="6" t="s">
        <v>127</v>
      </c>
      <c r="B57" s="7"/>
    </row>
    <row r="58" spans="1:2" s="8" customFormat="1" hidden="1">
      <c r="A58" s="9" t="s">
        <v>147</v>
      </c>
      <c r="B58" s="7"/>
    </row>
    <row r="59" spans="1:2" s="8" customFormat="1" hidden="1">
      <c r="A59" s="9" t="s">
        <v>113</v>
      </c>
      <c r="B59" s="7"/>
    </row>
    <row r="60" spans="1:2" s="8" customFormat="1" hidden="1">
      <c r="A60" s="9" t="s">
        <v>142</v>
      </c>
      <c r="B60" s="7"/>
    </row>
    <row r="61" spans="1:2" s="8" customFormat="1" hidden="1">
      <c r="A61" s="9" t="s">
        <v>22</v>
      </c>
      <c r="B61" s="7"/>
    </row>
    <row r="62" spans="1:2" s="8" customFormat="1" hidden="1">
      <c r="A62" s="6" t="s">
        <v>128</v>
      </c>
      <c r="B62" s="7"/>
    </row>
    <row r="63" spans="1:2" s="8" customFormat="1" hidden="1">
      <c r="A63" s="9" t="s">
        <v>148</v>
      </c>
      <c r="B63" s="7"/>
    </row>
    <row r="64" spans="1:2" s="8" customFormat="1" hidden="1">
      <c r="A64" s="9" t="s">
        <v>113</v>
      </c>
      <c r="B64" s="7"/>
    </row>
    <row r="65" spans="1:2" s="8" customFormat="1" hidden="1">
      <c r="A65" s="9" t="s">
        <v>142</v>
      </c>
      <c r="B65" s="7"/>
    </row>
    <row r="66" spans="1:2" s="8" customFormat="1" hidden="1">
      <c r="A66" s="9" t="s">
        <v>22</v>
      </c>
      <c r="B66" s="7"/>
    </row>
    <row r="67" spans="1:2" s="8" customFormat="1" hidden="1">
      <c r="A67" s="6" t="s">
        <v>129</v>
      </c>
      <c r="B67" s="7"/>
    </row>
    <row r="68" spans="1:2" s="8" customFormat="1" hidden="1">
      <c r="A68" s="9" t="s">
        <v>149</v>
      </c>
      <c r="B68" s="7"/>
    </row>
    <row r="69" spans="1:2" s="8" customFormat="1" hidden="1">
      <c r="A69" s="9" t="s">
        <v>113</v>
      </c>
      <c r="B69" s="7"/>
    </row>
    <row r="70" spans="1:2" s="8" customFormat="1" hidden="1">
      <c r="A70" s="9" t="s">
        <v>142</v>
      </c>
      <c r="B70" s="7"/>
    </row>
    <row r="71" spans="1:2" s="8" customFormat="1" hidden="1">
      <c r="A71" s="9" t="s">
        <v>22</v>
      </c>
      <c r="B71" s="7"/>
    </row>
    <row r="72" spans="1:2" s="8" customFormat="1" hidden="1">
      <c r="A72" s="6" t="s">
        <v>130</v>
      </c>
      <c r="B72" s="7"/>
    </row>
    <row r="73" spans="1:2" s="8" customFormat="1" hidden="1">
      <c r="A73" s="9" t="s">
        <v>150</v>
      </c>
      <c r="B73" s="7"/>
    </row>
    <row r="74" spans="1:2" s="8" customFormat="1" hidden="1">
      <c r="A74" s="9" t="s">
        <v>113</v>
      </c>
      <c r="B74" s="7"/>
    </row>
    <row r="75" spans="1:2" s="8" customFormat="1" hidden="1">
      <c r="A75" s="9" t="s">
        <v>142</v>
      </c>
      <c r="B75" s="7"/>
    </row>
    <row r="76" spans="1:2" s="8" customFormat="1" hidden="1">
      <c r="A76" s="9" t="s">
        <v>22</v>
      </c>
      <c r="B76" s="7"/>
    </row>
    <row r="77" spans="1:2" s="8" customFormat="1" hidden="1">
      <c r="A77" s="6" t="s">
        <v>131</v>
      </c>
      <c r="B77" s="7"/>
    </row>
    <row r="78" spans="1:2" s="8" customFormat="1" ht="30" hidden="1">
      <c r="A78" s="9" t="s">
        <v>151</v>
      </c>
      <c r="B78" s="7"/>
    </row>
    <row r="79" spans="1:2" s="8" customFormat="1" hidden="1">
      <c r="A79" s="9" t="s">
        <v>113</v>
      </c>
      <c r="B79" s="7"/>
    </row>
    <row r="80" spans="1:2" s="8" customFormat="1" hidden="1">
      <c r="A80" s="9" t="s">
        <v>142</v>
      </c>
      <c r="B80" s="7"/>
    </row>
    <row r="81" spans="1:2" s="8" customFormat="1" hidden="1">
      <c r="A81" s="9" t="s">
        <v>22</v>
      </c>
      <c r="B81" s="7"/>
    </row>
    <row r="82" spans="1:2" ht="28.5">
      <c r="A82" s="6" t="s">
        <v>132</v>
      </c>
      <c r="B82" s="3"/>
    </row>
    <row r="83" spans="1:2">
      <c r="A83" s="9" t="s">
        <v>144</v>
      </c>
      <c r="B83" s="10">
        <f>[2]Т2.1!$B$83</f>
        <v>4066.5</v>
      </c>
    </row>
    <row r="84" spans="1:2">
      <c r="A84" s="9" t="s">
        <v>22</v>
      </c>
      <c r="B84" s="10" t="s">
        <v>182</v>
      </c>
    </row>
    <row r="85" spans="1:2">
      <c r="A85" s="9" t="s">
        <v>169</v>
      </c>
      <c r="B85" s="10">
        <f>B83/B86</f>
        <v>4.2536610878661092</v>
      </c>
    </row>
    <row r="86" spans="1:2">
      <c r="A86" s="9" t="s">
        <v>133</v>
      </c>
      <c r="B86" s="12">
        <f>[2]Т2.1!$B$86</f>
        <v>956</v>
      </c>
    </row>
    <row r="87" spans="1:2">
      <c r="A87" s="6" t="s">
        <v>152</v>
      </c>
      <c r="B87" s="3"/>
    </row>
    <row r="88" spans="1:2" s="8" customFormat="1">
      <c r="A88" s="9" t="s">
        <v>154</v>
      </c>
      <c r="B88" s="7"/>
    </row>
    <row r="89" spans="1:2" s="8" customFormat="1">
      <c r="A89" s="9" t="s">
        <v>113</v>
      </c>
      <c r="B89" s="7"/>
    </row>
    <row r="90" spans="1:2" s="8" customFormat="1">
      <c r="A90" s="9" t="s">
        <v>142</v>
      </c>
      <c r="B90" s="7"/>
    </row>
    <row r="91" spans="1:2" s="8" customFormat="1">
      <c r="A91" s="9" t="s">
        <v>22</v>
      </c>
      <c r="B91" s="7"/>
    </row>
    <row r="92" spans="1:2">
      <c r="A92" s="41" t="s">
        <v>153</v>
      </c>
    </row>
  </sheetData>
  <mergeCells count="1">
    <mergeCell ref="A1:B1"/>
  </mergeCells>
  <phoneticPr fontId="0" type="noConversion"/>
  <pageMargins left="0.97" right="0.31496062992125984" top="0.46" bottom="0.15748031496062992" header="0.31496062992125984" footer="0.31496062992125984"/>
  <pageSetup paperSize="9" scale="92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rgb="FF00B050"/>
  </sheetPr>
  <dimension ref="A1:I17"/>
  <sheetViews>
    <sheetView workbookViewId="0">
      <selection activeCell="I11" sqref="I11"/>
    </sheetView>
  </sheetViews>
  <sheetFormatPr defaultRowHeight="15"/>
  <cols>
    <col min="1" max="1" width="5.85546875" customWidth="1"/>
    <col min="2" max="2" width="40.5703125" customWidth="1"/>
    <col min="3" max="4" width="28" customWidth="1"/>
  </cols>
  <sheetData>
    <row r="1" spans="1:9" ht="52.5" customHeight="1">
      <c r="A1" s="420" t="s">
        <v>297</v>
      </c>
      <c r="B1" s="420"/>
      <c r="C1" s="420"/>
      <c r="D1" s="420"/>
      <c r="E1" s="420"/>
      <c r="F1" s="420"/>
      <c r="G1" s="420"/>
      <c r="H1" s="420"/>
      <c r="I1" s="420"/>
    </row>
    <row r="3" spans="1:9" ht="23.25" customHeight="1">
      <c r="A3" s="201" t="s">
        <v>364</v>
      </c>
      <c r="B3" s="234"/>
      <c r="C3" s="235" t="s">
        <v>399</v>
      </c>
      <c r="D3" s="235" t="s">
        <v>400</v>
      </c>
    </row>
    <row r="4" spans="1:9">
      <c r="A4" s="202"/>
      <c r="B4" s="236" t="s">
        <v>365</v>
      </c>
      <c r="C4" s="237" t="s">
        <v>366</v>
      </c>
      <c r="D4" s="237" t="s">
        <v>366</v>
      </c>
    </row>
    <row r="5" spans="1:9" ht="29.25" customHeight="1">
      <c r="A5" s="259">
        <v>1</v>
      </c>
      <c r="B5" s="260" t="s">
        <v>457</v>
      </c>
      <c r="C5" s="261">
        <v>8</v>
      </c>
      <c r="D5" s="262">
        <v>4</v>
      </c>
    </row>
    <row r="6" spans="1:9" ht="29.25" customHeight="1">
      <c r="A6" s="259">
        <v>2</v>
      </c>
      <c r="B6" s="260" t="s">
        <v>458</v>
      </c>
      <c r="C6" s="261">
        <v>3.29</v>
      </c>
      <c r="D6" s="262"/>
    </row>
    <row r="7" spans="1:9" ht="29.25" customHeight="1">
      <c r="A7" s="259">
        <v>3</v>
      </c>
      <c r="B7" s="260" t="s">
        <v>459</v>
      </c>
      <c r="C7" s="261">
        <v>3.2</v>
      </c>
      <c r="D7" s="262"/>
    </row>
    <row r="8" spans="1:9" ht="17.25" customHeight="1">
      <c r="A8" s="259">
        <v>4</v>
      </c>
      <c r="B8" s="260" t="s">
        <v>460</v>
      </c>
      <c r="C8" s="261">
        <v>3.6</v>
      </c>
      <c r="D8" s="262"/>
    </row>
    <row r="9" spans="1:9" ht="17.25" customHeight="1">
      <c r="A9" s="259">
        <v>5</v>
      </c>
      <c r="B9" s="260" t="s">
        <v>461</v>
      </c>
      <c r="C9" s="261">
        <v>16</v>
      </c>
      <c r="D9" s="262"/>
    </row>
    <row r="10" spans="1:9">
      <c r="A10" s="259">
        <v>6</v>
      </c>
      <c r="B10" s="260" t="s">
        <v>462</v>
      </c>
      <c r="C10" s="261">
        <v>3.6</v>
      </c>
      <c r="D10" s="262"/>
    </row>
    <row r="11" spans="1:9">
      <c r="A11" s="263"/>
      <c r="B11" s="260" t="s">
        <v>463</v>
      </c>
      <c r="C11" s="264">
        <f>SUM(C5:C10)</f>
        <v>37.690000000000005</v>
      </c>
      <c r="D11" s="264">
        <f>SUM(D5:D10)</f>
        <v>4</v>
      </c>
    </row>
    <row r="12" spans="1:9">
      <c r="A12" s="262"/>
      <c r="B12" s="260" t="s">
        <v>464</v>
      </c>
      <c r="C12" s="262"/>
      <c r="D12" s="265">
        <f>SUM(C11:D11)</f>
        <v>41.690000000000005</v>
      </c>
    </row>
    <row r="13" spans="1:9">
      <c r="A13" s="52"/>
      <c r="B13" s="203"/>
      <c r="C13" s="204"/>
    </row>
    <row r="14" spans="1:9">
      <c r="A14" s="52"/>
      <c r="B14" s="203"/>
      <c r="C14" s="204"/>
    </row>
    <row r="15" spans="1:9">
      <c r="A15" s="52"/>
      <c r="B15" s="203"/>
      <c r="C15" s="204"/>
    </row>
    <row r="16" spans="1:9">
      <c r="A16" s="52"/>
      <c r="B16" s="52"/>
      <c r="C16" s="52"/>
    </row>
    <row r="17" spans="1:3">
      <c r="A17" s="52"/>
      <c r="B17" s="52"/>
      <c r="C17" s="205"/>
    </row>
  </sheetData>
  <mergeCells count="1">
    <mergeCell ref="A1:I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rgb="FF00B050"/>
  </sheetPr>
  <dimension ref="A2:B17"/>
  <sheetViews>
    <sheetView workbookViewId="0">
      <selection activeCell="C24" sqref="C24"/>
    </sheetView>
  </sheetViews>
  <sheetFormatPr defaultColWidth="71" defaultRowHeight="15"/>
  <cols>
    <col min="1" max="16384" width="71" style="122"/>
  </cols>
  <sheetData>
    <row r="2" spans="1:2">
      <c r="A2" s="421" t="s">
        <v>357</v>
      </c>
      <c r="B2" s="422"/>
    </row>
    <row r="3" spans="1:2" ht="57.75" customHeight="1">
      <c r="A3" s="422"/>
      <c r="B3" s="422"/>
    </row>
    <row r="4" spans="1:2">
      <c r="A4" s="123" t="s">
        <v>0</v>
      </c>
      <c r="B4" s="124" t="s">
        <v>202</v>
      </c>
    </row>
    <row r="5" spans="1:2">
      <c r="A5" s="123" t="s">
        <v>14</v>
      </c>
      <c r="B5" s="124">
        <v>7022010799</v>
      </c>
    </row>
    <row r="6" spans="1:2">
      <c r="A6" s="123" t="s">
        <v>15</v>
      </c>
      <c r="B6" s="124">
        <v>702201001</v>
      </c>
    </row>
    <row r="7" spans="1:2">
      <c r="A7" s="123" t="s">
        <v>61</v>
      </c>
      <c r="B7" s="124" t="s">
        <v>203</v>
      </c>
    </row>
    <row r="9" spans="1:2">
      <c r="A9" s="125" t="s">
        <v>7</v>
      </c>
      <c r="B9" s="125" t="s">
        <v>3</v>
      </c>
    </row>
    <row r="10" spans="1:2">
      <c r="A10" s="126" t="s">
        <v>358</v>
      </c>
      <c r="B10" s="127">
        <v>0</v>
      </c>
    </row>
    <row r="11" spans="1:2">
      <c r="A11" s="126" t="s">
        <v>359</v>
      </c>
      <c r="B11" s="127">
        <v>0</v>
      </c>
    </row>
    <row r="12" spans="1:2" ht="30">
      <c r="A12" s="126" t="s">
        <v>360</v>
      </c>
      <c r="B12" s="128" t="s">
        <v>301</v>
      </c>
    </row>
    <row r="13" spans="1:2" ht="30">
      <c r="A13" s="129" t="s">
        <v>361</v>
      </c>
      <c r="B13" s="127">
        <v>0</v>
      </c>
    </row>
    <row r="14" spans="1:2" ht="51.75" customHeight="1">
      <c r="A14" s="130" t="s">
        <v>362</v>
      </c>
      <c r="B14" s="127">
        <v>0</v>
      </c>
    </row>
    <row r="17" spans="1:2" ht="37.5" customHeight="1">
      <c r="A17" s="423" t="s">
        <v>363</v>
      </c>
      <c r="B17" s="423"/>
    </row>
  </sheetData>
  <mergeCells count="2">
    <mergeCell ref="A2:B3"/>
    <mergeCell ref="A17:B17"/>
  </mergeCells>
  <hyperlinks>
    <hyperlink ref="B12" location="'Перечень мероприятий '!A1" display="Перечень обязательных мероприятий по энергосбережению и повышению энергетической эффективности 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8</vt:i4>
      </vt:variant>
    </vt:vector>
  </HeadingPairs>
  <TitlesOfParts>
    <vt:vector size="26" baseType="lpstr">
      <vt:lpstr>Т1_Оглавление форм</vt:lpstr>
      <vt:lpstr>Ф.1.(п.15.а. п.18)</vt:lpstr>
      <vt:lpstr>Т1.1.</vt:lpstr>
      <vt:lpstr>Т1.2</vt:lpstr>
      <vt:lpstr>Т1.3.</vt:lpstr>
      <vt:lpstr>Т2</vt:lpstr>
      <vt:lpstr>Т2.1</vt:lpstr>
      <vt:lpstr>Т2.2</vt:lpstr>
      <vt:lpstr>Т3</vt:lpstr>
      <vt:lpstr>Т4 </vt:lpstr>
      <vt:lpstr>Т5</vt:lpstr>
      <vt:lpstr>Т6</vt:lpstr>
      <vt:lpstr>Т7</vt:lpstr>
      <vt:lpstr>Т8</vt:lpstr>
      <vt:lpstr>Т9</vt:lpstr>
      <vt:lpstr>Приложение 1 (теплоснабжение)</vt:lpstr>
      <vt:lpstr>Приложение 2 (теплоснабжение)</vt:lpstr>
      <vt:lpstr>Лист1</vt:lpstr>
      <vt:lpstr>'Приложение 1 (теплоснабжение)'!formu2</vt:lpstr>
      <vt:lpstr>'Приложение 1 (теплоснабжение)'!formu3</vt:lpstr>
      <vt:lpstr>Т9!TABLE</vt:lpstr>
      <vt:lpstr>'Приложение 1 (теплоснабжение)'!Область_печати</vt:lpstr>
      <vt:lpstr>'Приложение 2 (теплоснабжение)'!Область_печати</vt:lpstr>
      <vt:lpstr>Т1.2!Область_печати</vt:lpstr>
      <vt:lpstr>Т2!Область_печати</vt:lpstr>
      <vt:lpstr>'Т4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GvardeytsevaOV</cp:lastModifiedBy>
  <cp:lastPrinted>2013-05-07T05:03:42Z</cp:lastPrinted>
  <dcterms:created xsi:type="dcterms:W3CDTF">2010-02-15T13:42:22Z</dcterms:created>
  <dcterms:modified xsi:type="dcterms:W3CDTF">2014-03-27T08:05:42Z</dcterms:modified>
</cp:coreProperties>
</file>