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Default Extension="docx" ContentType="application/vnd.openxmlformats-officedocument.wordprocessingml.document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4235" windowHeight="7680"/>
  </bookViews>
  <sheets>
    <sheet name="ф 3.1." sheetId="12" r:id="rId1"/>
    <sheet name="ф 3.2." sheetId="13" r:id="rId2"/>
    <sheet name="ф 3.3." sheetId="14" r:id="rId3"/>
    <sheet name="ф 3.4." sheetId="15" r:id="rId4"/>
    <sheet name="ф 3.5." sheetId="16" r:id="rId5"/>
    <sheet name="ф 3.6." sheetId="17" r:id="rId6"/>
    <sheet name="ф 3.7." sheetId="18" r:id="rId7"/>
    <sheet name="ф 3.8." sheetId="19" r:id="rId8"/>
    <sheet name="ф 3.9." sheetId="20" r:id="rId9"/>
    <sheet name="ф 3.10." sheetId="21" r:id="rId10"/>
    <sheet name="ф 3.11." sheetId="22" r:id="rId11"/>
    <sheet name="ф 3.12." sheetId="2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25725"/>
</workbook>
</file>

<file path=xl/calcChain.xml><?xml version="1.0" encoding="utf-8"?>
<calcChain xmlns="http://schemas.openxmlformats.org/spreadsheetml/2006/main">
  <c r="B7" i="17"/>
  <c r="B8"/>
  <c r="B9"/>
  <c r="B10"/>
  <c r="B11"/>
  <c r="B12"/>
  <c r="B13"/>
  <c r="B14"/>
  <c r="B15"/>
  <c r="B16"/>
  <c r="B17"/>
  <c r="B18"/>
  <c r="B19"/>
  <c r="B20"/>
  <c r="B21"/>
  <c r="B22"/>
  <c r="B23"/>
  <c r="B24"/>
  <c r="B6"/>
  <c r="B30" i="16"/>
  <c r="B29"/>
  <c r="B28"/>
  <c r="B26"/>
  <c r="B18"/>
  <c r="B17"/>
  <c r="B16"/>
  <c r="B5"/>
  <c r="B31"/>
  <c r="B12" i="12"/>
  <c r="B27" i="16"/>
  <c r="B7"/>
  <c r="B19"/>
  <c r="B6" i="13"/>
  <c r="B5"/>
  <c r="C4"/>
  <c r="B4"/>
  <c r="B3"/>
  <c r="B2"/>
  <c r="B12" i="23"/>
  <c r="B11"/>
  <c r="B10"/>
  <c r="C8"/>
  <c r="B8"/>
  <c r="C7"/>
  <c r="B7"/>
  <c r="B6"/>
  <c r="B3" i="22"/>
  <c r="B11" i="16"/>
  <c r="B12"/>
  <c r="B6"/>
  <c r="B15"/>
  <c r="B13"/>
  <c r="B8"/>
  <c r="B14"/>
  <c r="B20"/>
  <c r="B21"/>
  <c r="B9"/>
  <c r="B10"/>
</calcChain>
</file>

<file path=xl/sharedStrings.xml><?xml version="1.0" encoding="utf-8"?>
<sst xmlns="http://schemas.openxmlformats.org/spreadsheetml/2006/main" count="183" uniqueCount="155">
  <si>
    <t>за счет ввода (вывода) их из эксплуатации (тыс. рублей)</t>
  </si>
  <si>
    <t>размер расходования чистой прибыли на финансирование мероприятий, предусмотренных инвестиционной программой регулируемой организации по развитию системы водоотведения и (или) объектов по очистке сточных вод (тыс. рублей)</t>
  </si>
  <si>
    <t>расходы на оплату услуг по перекачку и очистке сточных вод другими организациями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</si>
  <si>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</si>
  <si>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средневзвешенная стоимость 1кВт•ч</t>
  </si>
  <si>
    <t>расходы на химреагенты, используемые в технологическом процессе</t>
  </si>
  <si>
    <t>расходы на оплату труда и отчисления на социальные нужды основного производственного персонала</t>
  </si>
  <si>
    <t>расходы на амортизацию основных производственных средств и аренду имущества, используемого в технологическом процессе</t>
  </si>
  <si>
    <t>общепроизводственные (цеховые) расходы, в том числе</t>
  </si>
  <si>
    <t>расходы на оплату труда и отчисления на социальные нужды</t>
  </si>
  <si>
    <t>общехозяйственные (управленческие) расходы, в том числе</t>
  </si>
  <si>
    <t>расходы на ремонт (капитальный и текущий) основных производственных средств</t>
  </si>
  <si>
    <t>Источник финансирования</t>
  </si>
  <si>
    <t>Наименование мероприятия</t>
  </si>
  <si>
    <t>б) Выручка (тыс. рублей)</t>
  </si>
  <si>
    <t>в) Себестоимость производимых товаров (оказываемых услуг)  (тыс. рублей):</t>
  </si>
  <si>
    <t>г) Валовая прибыль  от продажи товаров и услуг  (тыс. рублей)</t>
  </si>
  <si>
    <t>д) Чистая прибыли по регулируемому виду деятельности  (тыс. рублей), в том числе:</t>
  </si>
  <si>
    <t>е) Изменение стоимости основных фондов (тыс. рублей), в том числе:</t>
  </si>
  <si>
    <t>з) Объем сточных вод, принятых от потребителей оказываемых услуг (тыс. м3)</t>
  </si>
  <si>
    <t>и) Объем сточных вод, принятых от других регулируемых организаций в сфере водоотведения и (или) очистки сточных вод (тыс. м3)</t>
  </si>
  <si>
    <t>к) Объем сточных вод, пропущенных через очистные сооружения (тыс. м3)</t>
  </si>
  <si>
    <t>л) Протяженность канализационных сетей (в однотрубном исчислении) (км)</t>
  </si>
  <si>
    <t>м) Количество насосных станций и очистных сооружений (штук)</t>
  </si>
  <si>
    <t>н) Среднесписочная численность основного производственного персонала (человек)</t>
  </si>
  <si>
    <t>-</t>
  </si>
  <si>
    <t xml:space="preserve">Отдельным приложением "Типовой договор на оказание услуг по  водоотведению" . </t>
  </si>
  <si>
    <t>объем приобретения кВт.ч.</t>
  </si>
  <si>
    <t>не публикуется, выручка от регулируемой деятельности менее 80% совокупной выручки за отчетный год (составляет 3%)</t>
  </si>
  <si>
    <t>водоотведение</t>
  </si>
  <si>
    <t>Форма 3.1. 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</si>
  <si>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</si>
  <si>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ООО "Энергонефть Томск"</t>
  </si>
  <si>
    <t>Фамилия, имя и отчество руководителя регулируемой организации</t>
  </si>
  <si>
    <t>Мажурин Виктор Александрович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</si>
  <si>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</si>
  <si>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№ 1027001619369 от 22.10.2002 года, Постановление Главы Администрации г.Стрежевого Томской области от 19.02.2001г. №72</t>
  </si>
  <si>
    <t>Почтовый адрес регулируемой организации</t>
  </si>
  <si>
    <t>636785, Российская Федерация, Томская область, г.Стрежевой, ул.Строителей 95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</si>
  <si>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</si>
  <si>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</si>
  <si>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>8-(382-59)  6-30-04; факс: 8-(382-59)  6-36-07</t>
  </si>
  <si>
    <t xml:space="preserve">Официальный сайт регулируемой организации в сети “Интернет” </t>
  </si>
  <si>
    <t>http://www.energoneft-tomsk.ru</t>
  </si>
  <si>
    <t>Адрес электронной почты регулируемой организации</t>
  </si>
  <si>
    <t>ent_secr@energoneft-t.ru</t>
  </si>
  <si>
    <t>Режим работы регулируемой организации (абонентских отделов, сбытовых подразделений), в том числе часы работы диспетчерских служб</t>
  </si>
  <si>
    <t xml:space="preserve">пн-чт 8.20-17.17 перерыв: 12.30-14.00                                пт 8.20-16.02 перерыв: 12.30-14.00   </t>
  </si>
  <si>
    <t>Вид регулируемой деятельности</t>
  </si>
  <si>
    <t>Протяженность канализационных сетей</t>
  </si>
  <si>
    <t>(в однотрубном исчислении) (километров)</t>
  </si>
  <si>
    <t>Количество насосных станций (штук)</t>
  </si>
  <si>
    <t>Количество очистных сооружений (штук)</t>
  </si>
  <si>
    <t>Форма 3.2. Информация о тарифе на водоотведение</t>
  </si>
  <si>
    <t xml:space="preserve">Наименование органа регулирования, принявшего решение об утверждении тарифа на водоотведение </t>
  </si>
  <si>
    <t>Реквизиты (дата, номер) решения об утверждении тарифа на водоотведение</t>
  </si>
  <si>
    <t>Величина установленного тарифа на водоотведение</t>
  </si>
  <si>
    <t>Срок действия установленного тарифа на водоотведение</t>
  </si>
  <si>
    <t>Источник официального опубликования решения об установлении тарифа на водоотведение</t>
  </si>
  <si>
    <t>Форма 3.3. Информация о тарифе на транспортировку сточных вод</t>
  </si>
  <si>
    <t>Наименование органа регулирования, принявшего решение об утверждении тарифа на транспортировку сточных вод</t>
  </si>
  <si>
    <t>Реквизиты (дата, номер) решения об утверждении тарифа на транспортировку сточных вод</t>
  </si>
  <si>
    <t>Величина установленного тарифа на транспортировку сточных вод</t>
  </si>
  <si>
    <t>Срок действия установленного тарифа на транспортировку сточных вод</t>
  </si>
  <si>
    <t>Источник официального опубликования решения об установлении тарифа на транспортировку сточных вод</t>
  </si>
  <si>
    <t>Форма 3.4. Информация о тарифах на подключение к централизованной системе водоотведения</t>
  </si>
  <si>
    <t>Наименование органа регулирования тарифов, принявшего решение об утверждении тарифа на подключение к централизованной системе водоотведения</t>
  </si>
  <si>
    <t>Реквизиты решения об утверждении тарифа на подключение к централизованной системе водоотведения</t>
  </si>
  <si>
    <t>Величина установленного тарифа на подключение к централизованной системе водоотведения</t>
  </si>
  <si>
    <t>Срок действия установленного тарифа на подключение к централизованной системе водоотведения</t>
  </si>
  <si>
    <t>Источник официального опубликования решения об установлении тарифа на подключение к централизованной системе водоотведения</t>
  </si>
  <si>
    <t>Форма 3.5. Информация об основных показателях</t>
  </si>
  <si>
    <t>финансово-хозяйственной деятельности регулируемой организации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</si>
  <si>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процесса³</t>
  </si>
  <si>
    <t>ж) Сведения об источнике публикации годовой бухгалтерской отчетности, включая бухгалтерский баланс и приложения к нему⁴</t>
  </si>
  <si>
    <t>Форма 3.6. Информация об основных потребительских характеристиках</t>
  </si>
  <si>
    <t>регулируемых товаров и услуг регулируемых</t>
  </si>
  <si>
    <t>организаций и их соответствии установленным требованиям</t>
  </si>
  <si>
    <r>
      <t>1)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Показатели аварийности на канализационных сетях и количество засоров для самотечных сетей (единиц на километр)</t>
    </r>
  </si>
  <si>
    <r>
      <t>2)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Общее количество проведенных проб на сбросе очищенных (частично очищенных) сточных вод по следующим показателям:</t>
    </r>
  </si>
  <si>
    <t>а) взвешенные вещества</t>
  </si>
  <si>
    <t>б) БПК5</t>
  </si>
  <si>
    <t>в) аммоний-ион</t>
  </si>
  <si>
    <t>г) нитрит-анион</t>
  </si>
  <si>
    <t>д) фосфаты (по P)</t>
  </si>
  <si>
    <t>е) нефтепродукты</t>
  </si>
  <si>
    <t>ж) микробиология</t>
  </si>
  <si>
    <r>
      <t>3)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Количество проведенных проб, выявивших несоответствие очищенных (частично очищенных) сточных вод санитарным нормам (предельно допустимой концентрации) на сбросе очищенных (частично очищенных) сточных вод, по следующим показателям:</t>
    </r>
  </si>
  <si>
    <r>
      <t>6)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Доля исполненных в срок договоров о подключении (процент общего количества заключенных договоров о подключении)</t>
    </r>
  </si>
  <si>
    <r>
      <t>7)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Средняя продолжительность рассмотрения заявлений о подключении (дней)</t>
    </r>
  </si>
  <si>
    <t xml:space="preserve">Форма 3.7. Информация об инвестиционных </t>
  </si>
  <si>
    <t xml:space="preserve">программах и отчетах об их реализации 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</si>
  <si>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</si>
  <si>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</si>
  <si>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</si>
  <si>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</si>
  <si>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</si>
  <si>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</si>
  <si>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</si>
  <si>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</si>
  <si>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Потребность в финансовых средствах</t>
  </si>
  <si>
    <t>на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</si>
  <si>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</si>
  <si>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</si>
  <si>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</si>
  <si>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</si>
  <si>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</si>
  <si>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</si>
  <si>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</si>
  <si>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</si>
  <si>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</si>
  <si>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</si>
  <si>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</si>
  <si>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</si>
  <si>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</si>
  <si>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</si>
  <si>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</si>
  <si>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</si>
  <si>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 xml:space="preserve">Форма 3.8. Информация о наличии (отсутствии) технической возможности подключения к централизованной системе водоотведения, а также о регистрации и ходе реализации заявок о подключении к централизованной системе водоотведения </t>
  </si>
  <si>
    <t xml:space="preserve">Количество поданных заявок на подключение к централизованной системе водоотведения </t>
  </si>
  <si>
    <t xml:space="preserve"> </t>
  </si>
  <si>
    <t xml:space="preserve">Количество исполненных заявок на подключение к центральной системе водоотведения </t>
  </si>
  <si>
    <t xml:space="preserve">Количество заявок о подключении к централизованной системе водоотведения, по которым принято решение об отказе в подключении (с указанием причин) в течение квартала </t>
  </si>
  <si>
    <t xml:space="preserve">Резерв мощности централизованной системы водоотведения в течение квартала </t>
  </si>
  <si>
    <t>Форма 3.9. Информация об условиях, на которых осуществляется поставка регулируемых товаров и (или) оказание регулируемых услуг</t>
  </si>
  <si>
    <t>Сведения об условиях публичных договоров поставок регулируемых товаров, оказания регулируемых услуг, в том числе договоров о подключении к централизованной водоотведения</t>
  </si>
  <si>
    <t>Форма 3.10. Информация о порядке выполнения технологических, технических и других мероприятий, связанных с подключением к централизованной системе водоотведения</t>
  </si>
  <si>
    <t>Форма заявки о подключении к централизованной системе водоотведения</t>
  </si>
  <si>
    <t>Перечень документов, представляемых одновременно с заявкой о подключении к централизованной системе водоотведения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</si>
  <si>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о подключении к централизованной системе водоотведения, принятии решения и уведомлении о принятом решении</t>
  </si>
  <si>
    <t>Телефоны и адреса службы, ответственной за прием и обработку заявок о подключении к централизованной системе водоотведения</t>
  </si>
  <si>
    <t>Форма 3.11.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</si>
  <si>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 xml:space="preserve">Сведения о правовых актах, регламентирующих правила закупки (положение о закупках) в регулируемой организации </t>
  </si>
  <si>
    <t>Положение и приказ о вводе в действие Положения</t>
  </si>
  <si>
    <t>Место размещения положения о закупках регулируемой организации</t>
  </si>
  <si>
    <t xml:space="preserve">Адрес официального сайта: www.zakupki.gov.ru
Адрес сайта заказчика: www.zakupki.rosneft.ru </t>
  </si>
  <si>
    <t>Планирование конкурсных процедур</t>
  </si>
  <si>
    <t>Сведения о  результатах проведения закупочных процедур</t>
  </si>
  <si>
    <t>Годовой план проведения работ по выбору поставщиков работ, услуг ООО Энергонефть Томск на 2014 год</t>
  </si>
  <si>
    <t xml:space="preserve">Форма 3.12. Информация о предложении регулируемой организации </t>
  </si>
  <si>
    <t xml:space="preserve">об установлении тарифов в сфере водоотведения на очередной период </t>
  </si>
  <si>
    <t xml:space="preserve">регулирования </t>
  </si>
  <si>
    <t xml:space="preserve">Предлагаемый метод регулирования </t>
  </si>
  <si>
    <t>Расчетная величина тарифов, руб.</t>
  </si>
  <si>
    <t xml:space="preserve">Период действия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</si>
  <si>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</si>
  <si>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>Сведения о необходимой валовой выручке на соответствующий период, тыс.руб.</t>
  </si>
  <si>
    <t>Годовой объем сточных вод, пропущенных через очистные сооружения (тыс. м3)</t>
  </si>
  <si>
    <t xml:space="preserve">Размер недополученных доходов регулируемой организацией (при их наличии), исчисленный в соответствии  с основами ценообразования в 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 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</si>
  <si>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</t>
  </si>
  <si>
    <t>Российская Федерация, г.Москва, ул. Малая Калужская, д. 15, стр. 28</t>
  </si>
  <si>
    <t>Инвестиционная программа не утверждалась</t>
  </si>
  <si>
    <t>Подключение к централизованной сиситеме водоотведения и регистрация заявок на подключение не осуществляется.</t>
  </si>
  <si>
    <t>Подключение к централизованной системе водоотведения не осуществляется.</t>
  </si>
  <si>
    <t>с 01.07.2013г. по 31.12.2013г.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</si>
</sst>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8" fillId="0" borderId="0"/>
    <xf numFmtId="0" fontId="3" fillId="0" borderId="0"/>
    <xf numFmtId="0" fontId="4" fillId="0" borderId="0"/>
    <xf numFmtId="0" fontId="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1" xfId="0" applyFill="1" applyBorder="1" applyAlignment="1">
      <alignment vertical="center" wrapText="1"/>
    </xf>
    <xf numFmtId="43" fontId="8" fillId="0" borderId="2" xfId="6" applyFont="1" applyFill="1" applyBorder="1" applyAlignment="1">
      <alignment horizontal="right" vertical="center"/>
    </xf>
    <xf numFmtId="43" fontId="8" fillId="0" borderId="3" xfId="6" applyFont="1" applyFill="1" applyBorder="1" applyAlignment="1">
      <alignment horizontal="right" vertical="center"/>
    </xf>
    <xf numFmtId="43" fontId="8" fillId="0" borderId="4" xfId="6" applyFont="1" applyFill="1" applyBorder="1" applyAlignment="1">
      <alignment horizontal="right" vertical="center"/>
    </xf>
    <xf numFmtId="43" fontId="8" fillId="0" borderId="5" xfId="6" applyFont="1" applyFill="1" applyBorder="1" applyAlignment="1">
      <alignment horizontal="right" vertical="center"/>
    </xf>
    <xf numFmtId="43" fontId="8" fillId="0" borderId="6" xfId="6" applyFont="1" applyFill="1" applyBorder="1" applyAlignment="1">
      <alignment horizontal="right" vertical="center"/>
    </xf>
    <xf numFmtId="43" fontId="8" fillId="0" borderId="1" xfId="6" applyFont="1" applyFill="1" applyBorder="1" applyAlignment="1">
      <alignment horizontal="right" vertical="center"/>
    </xf>
    <xf numFmtId="0" fontId="0" fillId="0" borderId="2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ill="1" applyBorder="1" applyAlignment="1">
      <alignment horizontal="left" vertical="center" wrapText="1"/>
    </xf>
    <xf numFmtId="43" fontId="8" fillId="0" borderId="1" xfId="6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10" xfId="0" applyFont="1" applyBorder="1" applyAlignment="1">
      <alignment horizontal="justify" vertical="top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/>
    <xf numFmtId="43" fontId="10" fillId="0" borderId="10" xfId="0" applyNumberFormat="1" applyFont="1" applyBorder="1" applyAlignment="1">
      <alignment horizontal="center" vertical="center" wrapText="1"/>
    </xf>
    <xf numFmtId="0" fontId="6" fillId="0" borderId="0" xfId="2" applyFont="1" applyAlignment="1">
      <alignment horizontal="left"/>
    </xf>
    <xf numFmtId="0" fontId="2" fillId="0" borderId="0" xfId="2" applyFont="1"/>
    <xf numFmtId="0" fontId="2" fillId="0" borderId="0" xfId="2" applyFont="1" applyAlignment="1">
      <alignment horizontal="left"/>
    </xf>
    <xf numFmtId="0" fontId="2" fillId="0" borderId="10" xfId="2" applyFont="1" applyBorder="1" applyAlignment="1">
      <alignment horizontal="justify" vertical="top" wrapText="1"/>
    </xf>
    <xf numFmtId="43" fontId="2" fillId="0" borderId="10" xfId="6" applyFont="1" applyBorder="1" applyAlignment="1">
      <alignment horizontal="center" vertical="top"/>
    </xf>
    <xf numFmtId="43" fontId="2" fillId="0" borderId="0" xfId="2" applyNumberFormat="1" applyFont="1" applyAlignment="1">
      <alignment horizontal="left"/>
    </xf>
    <xf numFmtId="43" fontId="8" fillId="0" borderId="11" xfId="6" applyFont="1" applyFill="1" applyBorder="1" applyAlignment="1">
      <alignment horizontal="right"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horizontal="left" vertical="center" wrapText="1"/>
    </xf>
    <xf numFmtId="0" fontId="6" fillId="0" borderId="0" xfId="2" applyFont="1"/>
    <xf numFmtId="0" fontId="6" fillId="0" borderId="0" xfId="2" applyFont="1" applyBorder="1" applyAlignment="1">
      <alignment horizontal="left"/>
    </xf>
    <xf numFmtId="0" fontId="2" fillId="0" borderId="0" xfId="2" applyFont="1" applyBorder="1" applyAlignment="1">
      <alignment horizontal="left"/>
    </xf>
    <xf numFmtId="0" fontId="2" fillId="0" borderId="0" xfId="2" applyFont="1" applyFill="1" applyBorder="1" applyAlignment="1">
      <alignment horizontal="left"/>
    </xf>
    <xf numFmtId="0" fontId="2" fillId="0" borderId="14" xfId="2" applyFont="1" applyBorder="1" applyAlignment="1">
      <alignment horizontal="left"/>
    </xf>
    <xf numFmtId="0" fontId="2" fillId="0" borderId="15" xfId="2" applyFont="1" applyBorder="1" applyAlignment="1">
      <alignment horizontal="left"/>
    </xf>
    <xf numFmtId="0" fontId="2" fillId="0" borderId="10" xfId="2" applyFont="1" applyBorder="1" applyAlignment="1">
      <alignment horizontal="center" vertical="top"/>
    </xf>
    <xf numFmtId="0" fontId="2" fillId="0" borderId="10" xfId="0" applyFont="1" applyBorder="1" applyAlignment="1">
      <alignment horizontal="justify" vertical="top" wrapText="1"/>
    </xf>
    <xf numFmtId="0" fontId="2" fillId="0" borderId="10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43" fontId="12" fillId="2" borderId="16" xfId="6" applyFont="1" applyFill="1" applyBorder="1" applyAlignment="1">
      <alignment horizontal="left" vertical="center"/>
    </xf>
    <xf numFmtId="43" fontId="12" fillId="2" borderId="17" xfId="6" applyFont="1" applyFill="1" applyBorder="1" applyAlignment="1">
      <alignment horizontal="center"/>
    </xf>
    <xf numFmtId="43" fontId="12" fillId="2" borderId="18" xfId="6" applyFont="1" applyFill="1" applyBorder="1" applyAlignment="1">
      <alignment horizontal="center"/>
    </xf>
    <xf numFmtId="0" fontId="12" fillId="2" borderId="10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" fillId="0" borderId="0" xfId="0" applyFont="1"/>
    <xf numFmtId="43" fontId="2" fillId="0" borderId="10" xfId="6" applyFont="1" applyBorder="1" applyAlignment="1">
      <alignment horizontal="center" vertical="center" wrapText="1"/>
    </xf>
    <xf numFmtId="43" fontId="2" fillId="0" borderId="10" xfId="6" applyFont="1" applyBorder="1" applyAlignment="1">
      <alignment horizontal="center" vertical="center"/>
    </xf>
    <xf numFmtId="0" fontId="10" fillId="0" borderId="0" xfId="0" applyFont="1" applyFill="1" applyBorder="1" applyAlignment="1">
      <alignment horizontal="justify" vertical="top" wrapText="1"/>
    </xf>
    <xf numFmtId="43" fontId="10" fillId="0" borderId="1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top" wrapText="1"/>
    </xf>
    <xf numFmtId="0" fontId="11" fillId="0" borderId="19" xfId="0" applyFont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2" fillId="0" borderId="16" xfId="2" applyFont="1" applyBorder="1" applyAlignment="1">
      <alignment horizontal="justify" wrapText="1"/>
    </xf>
    <xf numFmtId="0" fontId="2" fillId="0" borderId="17" xfId="2" applyFont="1" applyBorder="1" applyAlignment="1">
      <alignment horizontal="justify" wrapText="1"/>
    </xf>
    <xf numFmtId="0" fontId="2" fillId="0" borderId="18" xfId="2" applyFont="1" applyBorder="1" applyAlignment="1">
      <alignment horizontal="justify" wrapText="1"/>
    </xf>
    <xf numFmtId="0" fontId="2" fillId="0" borderId="10" xfId="2" applyFont="1" applyBorder="1" applyAlignment="1">
      <alignment horizontal="left" wrapText="1"/>
    </xf>
    <xf numFmtId="49" fontId="2" fillId="0" borderId="16" xfId="2" applyNumberFormat="1" applyFont="1" applyBorder="1" applyAlignment="1">
      <alignment horizontal="center"/>
    </xf>
    <xf numFmtId="49" fontId="2" fillId="0" borderId="17" xfId="2" applyNumberFormat="1" applyFont="1" applyBorder="1" applyAlignment="1">
      <alignment horizontal="center"/>
    </xf>
    <xf numFmtId="49" fontId="2" fillId="0" borderId="18" xfId="2" applyNumberFormat="1" applyFont="1" applyBorder="1" applyAlignment="1">
      <alignment horizontal="center"/>
    </xf>
    <xf numFmtId="49" fontId="2" fillId="0" borderId="16" xfId="2" applyNumberFormat="1" applyFont="1" applyBorder="1" applyAlignment="1">
      <alignment horizontal="center" wrapText="1"/>
    </xf>
    <xf numFmtId="49" fontId="2" fillId="0" borderId="17" xfId="2" applyNumberFormat="1" applyFont="1" applyBorder="1" applyAlignment="1">
      <alignment horizontal="center" wrapText="1"/>
    </xf>
    <xf numFmtId="49" fontId="2" fillId="0" borderId="18" xfId="2" applyNumberFormat="1" applyFont="1" applyBorder="1" applyAlignment="1">
      <alignment horizontal="center" wrapText="1"/>
    </xf>
    <xf numFmtId="0" fontId="6" fillId="0" borderId="0" xfId="2" applyFont="1" applyBorder="1" applyAlignment="1">
      <alignment horizontal="center"/>
    </xf>
    <xf numFmtId="0" fontId="2" fillId="0" borderId="20" xfId="2" applyFont="1" applyBorder="1" applyAlignment="1">
      <alignment horizontal="center" vertical="top"/>
    </xf>
    <xf numFmtId="0" fontId="2" fillId="0" borderId="21" xfId="2" applyFont="1" applyBorder="1" applyAlignment="1">
      <alignment horizontal="center" vertical="top"/>
    </xf>
    <xf numFmtId="0" fontId="2" fillId="0" borderId="22" xfId="2" applyFont="1" applyBorder="1" applyAlignment="1">
      <alignment horizontal="center" vertical="top"/>
    </xf>
    <xf numFmtId="0" fontId="2" fillId="0" borderId="14" xfId="2" applyFont="1" applyBorder="1" applyAlignment="1">
      <alignment horizontal="center" vertical="top"/>
    </xf>
    <xf numFmtId="0" fontId="2" fillId="0" borderId="0" xfId="2" applyFont="1" applyBorder="1" applyAlignment="1">
      <alignment horizontal="center" vertical="top"/>
    </xf>
    <xf numFmtId="0" fontId="2" fillId="0" borderId="15" xfId="2" applyFont="1" applyBorder="1" applyAlignment="1">
      <alignment horizontal="center" vertical="top"/>
    </xf>
    <xf numFmtId="0" fontId="2" fillId="0" borderId="23" xfId="2" applyFont="1" applyBorder="1" applyAlignment="1">
      <alignment horizontal="center" vertical="top"/>
    </xf>
    <xf numFmtId="0" fontId="2" fillId="0" borderId="19" xfId="2" applyFont="1" applyBorder="1" applyAlignment="1">
      <alignment horizontal="center" vertical="top"/>
    </xf>
    <xf numFmtId="0" fontId="2" fillId="0" borderId="24" xfId="2" applyFont="1" applyBorder="1" applyAlignment="1">
      <alignment horizontal="center" vertical="top"/>
    </xf>
    <xf numFmtId="0" fontId="2" fillId="0" borderId="20" xfId="2" applyFont="1" applyBorder="1" applyAlignment="1">
      <alignment horizontal="center" vertical="top" wrapText="1"/>
    </xf>
    <xf numFmtId="0" fontId="2" fillId="0" borderId="21" xfId="2" applyFont="1" applyBorder="1" applyAlignment="1">
      <alignment horizontal="center" vertical="top" wrapText="1"/>
    </xf>
    <xf numFmtId="0" fontId="2" fillId="0" borderId="22" xfId="2" applyFont="1" applyBorder="1" applyAlignment="1">
      <alignment horizontal="center" vertical="top" wrapText="1"/>
    </xf>
    <xf numFmtId="0" fontId="2" fillId="0" borderId="14" xfId="2" applyFont="1" applyBorder="1" applyAlignment="1">
      <alignment horizontal="center" vertical="top" wrapText="1"/>
    </xf>
    <xf numFmtId="0" fontId="2" fillId="0" borderId="0" xfId="2" applyFont="1" applyBorder="1" applyAlignment="1">
      <alignment horizontal="center" vertical="top" wrapText="1"/>
    </xf>
    <xf numFmtId="0" fontId="2" fillId="0" borderId="15" xfId="2" applyFont="1" applyBorder="1" applyAlignment="1">
      <alignment horizontal="center" vertical="top" wrapText="1"/>
    </xf>
    <xf numFmtId="0" fontId="2" fillId="0" borderId="23" xfId="2" applyFont="1" applyBorder="1" applyAlignment="1">
      <alignment horizontal="center" vertical="top" wrapText="1"/>
    </xf>
    <xf numFmtId="0" fontId="2" fillId="0" borderId="19" xfId="2" applyFont="1" applyBorder="1" applyAlignment="1">
      <alignment horizontal="center" vertical="top" wrapText="1"/>
    </xf>
    <xf numFmtId="0" fontId="2" fillId="0" borderId="24" xfId="2" applyFont="1" applyBorder="1" applyAlignment="1">
      <alignment horizontal="center" vertical="top" wrapText="1"/>
    </xf>
    <xf numFmtId="49" fontId="2" fillId="0" borderId="19" xfId="2" applyNumberFormat="1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24" xfId="2" applyFont="1" applyBorder="1" applyAlignment="1">
      <alignment horizontal="center"/>
    </xf>
    <xf numFmtId="0" fontId="2" fillId="0" borderId="16" xfId="2" applyFont="1" applyBorder="1" applyAlignment="1">
      <alignment horizontal="left" wrapText="1"/>
    </xf>
    <xf numFmtId="0" fontId="2" fillId="0" borderId="17" xfId="2" applyFont="1" applyBorder="1" applyAlignment="1">
      <alignment horizontal="left" wrapText="1"/>
    </xf>
    <xf numFmtId="0" fontId="2" fillId="0" borderId="18" xfId="2" applyFont="1" applyBorder="1" applyAlignment="1">
      <alignment horizontal="left" wrapText="1"/>
    </xf>
    <xf numFmtId="0" fontId="2" fillId="0" borderId="16" xfId="2" applyFont="1" applyBorder="1" applyAlignment="1">
      <alignment horizontal="center"/>
    </xf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0" xfId="2" applyFont="1" applyBorder="1" applyAlignment="1">
      <alignment horizontal="center" vertical="top" wrapText="1"/>
    </xf>
    <xf numFmtId="0" fontId="2" fillId="0" borderId="10" xfId="2" applyFont="1" applyBorder="1" applyAlignment="1">
      <alignment horizontal="center"/>
    </xf>
    <xf numFmtId="49" fontId="2" fillId="0" borderId="10" xfId="2" applyNumberFormat="1" applyFont="1" applyBorder="1" applyAlignment="1">
      <alignment horizontal="center"/>
    </xf>
    <xf numFmtId="0" fontId="6" fillId="0" borderId="0" xfId="2" applyFont="1" applyAlignment="1">
      <alignment horizontal="left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43" fontId="12" fillId="2" borderId="10" xfId="6" applyFont="1" applyFill="1" applyBorder="1" applyAlignment="1">
      <alignment horizontal="center"/>
    </xf>
    <xf numFmtId="43" fontId="5" fillId="2" borderId="10" xfId="6" applyFont="1" applyFill="1" applyBorder="1" applyAlignment="1">
      <alignment horizontal="center" wrapText="1"/>
    </xf>
    <xf numFmtId="43" fontId="5" fillId="2" borderId="10" xfId="6" applyFont="1" applyFill="1" applyBorder="1" applyAlignment="1">
      <alignment horizontal="center"/>
    </xf>
    <xf numFmtId="43" fontId="12" fillId="2" borderId="16" xfId="6" applyFont="1" applyFill="1" applyBorder="1" applyAlignment="1">
      <alignment horizontal="left" vertical="center" wrapText="1"/>
    </xf>
    <xf numFmtId="43" fontId="12" fillId="2" borderId="17" xfId="6" applyFont="1" applyFill="1" applyBorder="1" applyAlignment="1">
      <alignment horizontal="left" vertical="center" wrapText="1"/>
    </xf>
    <xf numFmtId="43" fontId="12" fillId="2" borderId="18" xfId="6" applyFont="1" applyFill="1" applyBorder="1" applyAlignment="1">
      <alignment horizontal="left" vertical="center" wrapText="1"/>
    </xf>
    <xf numFmtId="43" fontId="2" fillId="0" borderId="16" xfId="6" applyFont="1" applyBorder="1" applyAlignment="1">
      <alignment horizontal="center" vertical="center"/>
    </xf>
    <xf numFmtId="43" fontId="2" fillId="0" borderId="18" xfId="6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</cellXfs>
  <cellStyles count="8">
    <cellStyle name="Обычный" xfId="0" builtinId="0"/>
    <cellStyle name="Обычный 10" xfId="1"/>
    <cellStyle name="Обычный 2" xfId="2"/>
    <cellStyle name="Обычный 2 2" xfId="3"/>
    <cellStyle name="Обычный 3" xfId="4"/>
    <cellStyle name="Обычный 6 2" xfId="5"/>
    <cellStyle name="Финансовый" xfId="6" builtinId="3"/>
    <cellStyle name="Финансовый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ent\files\&#1055;&#1069;&#1054;\&#1056;&#1072;&#1089;&#1082;&#1088;&#1099;&#1090;&#1080;&#1077;%20&#1080;&#1085;&#1092;&#1088;&#1086;&#1084;&#1072;&#1094;&#1080;&#1080;\2014\&#1042;&#1086;&#1076;&#1086;&#1086;&#1090;&#1074;&#1077;&#1076;&#1077;&#1085;&#1080;&#1077;\&#1069;&#1053;&#1058;_&#1089;&#1090;&#1086;&#1082;&#1080;%20&#1087;&#1088;&#1086;&#1075;&#1085;&#1086;&#1079;\&#1058;&#1048;&#1055;&#1054;&#1042;&#1054;&#1049;%20&#1044;&#1054;&#1043;&#1054;&#1042;&#1054;&#1056;%20&#1074;&#1089;%20(&#1089;&#1077;&#1090;&#1100;+&#1089;&#1074;).rtf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3/&#1060;&#1040;&#1050;&#1058;_2013/&#1057;&#1074;&#1086;&#1076;%20&#1087;&#1086;%20&#1042;&#1044;_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%20&#1087;&#1088;&#1080;&#1082;&#1072;&#1079;&#1091;/_2013%20&#1075;&#1086;&#1076;%20&#1073;&#1072;&#1079;&#1072;%20&#1088;&#1072;&#1089;&#1096;&#1080;&#1092;&#1088;&#1086;&#1074;&#1086;&#1082;/&#1062;&#1054;%20&#1052;&#1091;&#1093;&#1072;&#1084;&#1077;&#1076;&#1079;&#1103;&#1085;&#1086;&#1074;&#1072;/&#1089;&#1090;&#1086;&#1082;&#1080;%20&#1092;&#1072;&#1082;&#1090;%20&#1073;&#1072;&#1083;&#1072;&#1085;&#10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50;&#1054;&#1057;%20&#1086;&#1090;%20&#1051;&#1077;&#1074;&#1072;&#1096;&#1086;&#1074;&#1086;&#1081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50;&#1054;&#1057;%20&#1086;&#1090;%20&#1052;&#1077;&#1097;&#1077;&#1088;&#1103;&#1082;&#1086;&#1074;&#1086;&#1081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86;&#1090;%20&#1041;&#1086;&#1088;&#1090;&#1085;&#1080;&#1082;&#1086;&#1074;&#1072;%20&#104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58;&#1077;&#1087;&#1083;&#1086;&#1089;&#1085;&#1072;&#1073;&#1078;&#1077;&#1085;&#1080;&#1077;\&#1069;&#1053;&#1058;_&#1087;&#1083;&#1072;&#1085;%202013_&#1056;&#1048;%20&#1074;%20&#1089;&#1092;&#1077;&#1088;&#1077;_&#1090;&#1077;&#1087;&#1083;&#1086;&#1089;&#1085;&#1072;&#1073;&#1078;&#1077;&#1085;&#1080;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61;&#1086;&#1083;&#1086;&#1076;&#1085;&#1086;&#1077;%20&#1074;&#1086;&#1076;&#1086;&#1089;&#1085;&#1072;&#1073;&#1078;&#1077;&#1085;&#1080;&#1077;\&#1069;&#1053;&#1058;_&#1087;&#1083;&#1072;&#1085;%202013_&#1056;&#1048;%20&#1074;%20&#1089;&#1092;&#1077;&#1088;&#1077;_&#1093;&#1086;&#1083;&#1086;&#1076;&#1085;&#1086;&#1075;&#1086;%20&#1074;&#1086;&#1076;&#1086;&#1089;&#1085;&#1072;&#1073;&#1078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4/&#1042;&#1086;&#1076;&#1086;&#1086;&#1090;&#1074;&#1077;&#1076;&#1077;&#1085;&#1080;&#1077;/&#1069;&#1053;&#1058;_&#1089;&#1090;&#1086;&#1082;&#1080;%20&#1087;&#1088;&#1086;&#1075;&#1085;&#1086;&#1079;/VO.Form_&#1069;&#1053;&#1058;%20&#1087;&#1088;&#1086;&#1075;&#1085;&#1086;&#1079;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4/&#1057;&#1090;&#1086;&#1082;&#1080;/&#1057;&#1084;&#1077;&#1090;&#1072;%202014%20&#1089;&#1090;&#1086;&#1082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3/&#1042;&#1086;&#1076;&#1086;&#1086;&#1090;&#1074;&#1077;&#1076;&#1077;&#1085;&#1080;&#1077;/&#1069;&#1053;&#1058;_&#1087;&#1083;&#1072;&#1085;%202013_&#1056;&#1048;_&#1074;%20&#1089;&#1092;&#1077;&#1088;&#1077;%20&#1074;&#1086;&#1076;&#1086;&#1086;&#1090;&#1074;&#1077;&#1076;&#1077;&#1085;&#1080;&#110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4/&#1056;&#1069;&#1050;_2015_&#1087;&#1101;&#1086;/&#1057;&#1084;&#1077;&#1090;&#1099;_&#1046;&#1050;&#1061;/&#1041;&#1091;&#1093;.&#1086;&#1090;&#1095;&#1105;&#1090;&#1085;&#1086;&#1089;&#1090;&#1100;_2013_&#1046;&#1050;&#1061;/&#1054;&#1090;&#1095;&#1105;&#1090;_&#1050;&#1054;&#1057;_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3/&#1060;&#1040;&#1050;&#1058;_2013/&#1060;&#1080;&#1085;.&#1088;&#1077;&#1079;.%20&#1087;&#1086;%20&#1042;&#1044;_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86;&#1090;%20&#1052;&#1091;&#1093;&#1072;&#1084;&#1077;&#1076;&#1079;&#1103;&#1085;&#1086;&#1074;&#1086;&#1081;%20&#1089;&#1090;&#1086;&#1082;&#1080;.xlsx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Word.Document.8">
    <oleItems>
      <oleItem name="'" icon="1" advise="1" preferPic="1"/>
    </oleItems>
  </oleLin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>
        <row r="709">
          <cell r="Q709">
            <v>3045.4761199999998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13 год"/>
      <sheetName val="декабрь"/>
      <sheetName val="ноябрь"/>
      <sheetName val="октябрь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Лист1"/>
    </sheetNames>
    <sheetDataSet>
      <sheetData sheetId="0">
        <row r="20">
          <cell r="Y20">
            <v>38614.899999999994</v>
          </cell>
        </row>
        <row r="21">
          <cell r="Y21">
            <v>33175.299999999996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ф 3.5."/>
    </sheetNames>
    <sheetDataSet>
      <sheetData sheetId="0">
        <row r="31">
          <cell r="B31">
            <v>46.242499999999993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ф 3.6."/>
    </sheetNames>
    <sheetDataSet>
      <sheetData sheetId="0">
        <row r="6">
          <cell r="C6" t="str">
            <v>-</v>
          </cell>
        </row>
        <row r="7">
          <cell r="C7">
            <v>20</v>
          </cell>
        </row>
        <row r="8">
          <cell r="C8">
            <v>16</v>
          </cell>
        </row>
        <row r="9">
          <cell r="C9">
            <v>16</v>
          </cell>
        </row>
        <row r="10">
          <cell r="C10">
            <v>16</v>
          </cell>
        </row>
        <row r="11">
          <cell r="C11">
            <v>16</v>
          </cell>
        </row>
        <row r="12">
          <cell r="C12">
            <v>16</v>
          </cell>
        </row>
        <row r="13">
          <cell r="C13">
            <v>16</v>
          </cell>
        </row>
        <row r="14">
          <cell r="C14">
            <v>4</v>
          </cell>
        </row>
        <row r="15">
          <cell r="C15">
            <v>12</v>
          </cell>
        </row>
        <row r="16">
          <cell r="C16" t="str">
            <v>-</v>
          </cell>
        </row>
        <row r="17">
          <cell r="C17" t="str">
            <v>-</v>
          </cell>
        </row>
        <row r="18">
          <cell r="C18">
            <v>5</v>
          </cell>
        </row>
        <row r="19">
          <cell r="C19">
            <v>8</v>
          </cell>
        </row>
        <row r="20">
          <cell r="C20">
            <v>12</v>
          </cell>
        </row>
        <row r="21">
          <cell r="C21">
            <v>8</v>
          </cell>
        </row>
        <row r="22">
          <cell r="C22" t="str">
            <v>-</v>
          </cell>
        </row>
        <row r="23">
          <cell r="C23" t="str">
            <v>-</v>
          </cell>
        </row>
        <row r="24">
          <cell r="C24" t="str">
            <v>-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ф 3.5. томск"/>
      <sheetName val="ф 3.5. тюмень"/>
    </sheetNames>
    <sheetDataSet>
      <sheetData sheetId="0"/>
      <sheetData sheetId="1">
        <row r="29">
          <cell r="B29">
            <v>3.8252999999999999</v>
          </cell>
        </row>
        <row r="30">
          <cell r="B30">
            <v>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2"/>
      <sheetName val="Т2.1"/>
      <sheetName val="Т3"/>
      <sheetName val="Т4 "/>
      <sheetName val="Т5"/>
      <sheetName val="Т6"/>
      <sheetName val="Т7"/>
      <sheetName val="Т8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на 2014-201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B8" t="str">
            <v>Положение о закупках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Ф_2.1."/>
      <sheetName val="Ф_2.2."/>
      <sheetName val="Ф_2.3."/>
      <sheetName val="Ф_2.4."/>
      <sheetName val="Ф_2.5."/>
      <sheetName val="Ф_2.6."/>
      <sheetName val="Ф_2.7."/>
      <sheetName val="Ф_2.8."/>
      <sheetName val="Ф_2.9."/>
      <sheetName val="Ф_2.10."/>
      <sheetName val="Ф_2.11."/>
      <sheetName val="Ф_2.12."/>
      <sheetName val="Ф_2.13."/>
      <sheetName val="Ф_2.14."/>
      <sheetName val="Приложение 1 (2011-2013)"/>
      <sheetName val="Приложение 2 (2011-2013)"/>
      <sheetName val="Приложение 3 (1 кв.2013_отчёт)"/>
      <sheetName val="Приложение 3 (2кв.2013_отчёт)"/>
      <sheetName val="Приложение 1 (2014-2018)"/>
      <sheetName val="Приложение 2 (2014-2018)"/>
      <sheetName val="ХВ1.1."/>
      <sheetName val="ХВ1.2."/>
      <sheetName val="ХВ2"/>
      <sheetName val="ХВ3"/>
      <sheetName val="ХВ4 "/>
      <sheetName val="ХВ5"/>
      <sheetName val="ХВ6"/>
      <sheetName val="ХВ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B5" t="str">
            <v>Метод экономически обоснованных расходов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D7" t="str">
            <v>Департамент тарифного регулирования и государственного заказа Томской области</v>
          </cell>
        </row>
        <row r="8">
          <cell r="D8" t="str">
            <v>с 01.01.2013г. по 30.06.2013г.</v>
          </cell>
        </row>
        <row r="9">
          <cell r="D9" t="str">
            <v>www.rec.tomsk.gov.ru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ВО1"/>
      <sheetName val="ВО1.1."/>
      <sheetName val="ВО1.2."/>
      <sheetName val="ВО2"/>
      <sheetName val="4"/>
      <sheetName val="6"/>
    </sheetNames>
    <sheetDataSet>
      <sheetData sheetId="0"/>
      <sheetData sheetId="1">
        <row r="10">
          <cell r="D10" t="str">
            <v>с 01.01.2014г. по 30.06.2014г.</v>
          </cell>
          <cell r="E10" t="str">
            <v>с 01.07.2014г. по 31.12.2014г.</v>
          </cell>
        </row>
        <row r="12">
          <cell r="D12">
            <v>190.6</v>
          </cell>
          <cell r="E12">
            <v>273.94200000000001</v>
          </cell>
        </row>
      </sheetData>
      <sheetData sheetId="2"/>
      <sheetData sheetId="3">
        <row r="12">
          <cell r="B12">
            <v>77805.491597057524</v>
          </cell>
        </row>
        <row r="35">
          <cell r="B35">
            <v>406.34746000000001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н.п.-В 2013 утв."/>
      <sheetName val="Смета  ЭНТ 2014 (ДТР 2013 утв.)"/>
      <sheetName val="C.2. Смета КОС 2014"/>
      <sheetName val="C.2. Смета КОС 2012 по периодам"/>
      <sheetName val="Лист2"/>
      <sheetName val="н.п.-В 2013 согл"/>
      <sheetName val="Смета ДТР 2013 согл"/>
      <sheetName val="н.п.-В 2013 согл (верная)"/>
      <sheetName val="Смета ДТР 2013 согл (верная)"/>
      <sheetName val="C.2. Смета водоотведения"/>
      <sheetName val="н.п.-С"/>
      <sheetName val="C.2. Смета  ожид"/>
    </sheetNames>
    <sheetDataSet>
      <sheetData sheetId="0"/>
      <sheetData sheetId="1">
        <row r="95">
          <cell r="D95">
            <v>-12356594.379999999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 форм"/>
      <sheetName val="Ф_3.1."/>
      <sheetName val="Ф_3.2."/>
      <sheetName val="Ф_3.3."/>
      <sheetName val="Ф_3.4."/>
      <sheetName val="Ф_3.5."/>
      <sheetName val="Ф_3.6."/>
      <sheetName val="Ф_3.7."/>
      <sheetName val="Ф_3.8."/>
      <sheetName val="Ф_3.9."/>
      <sheetName val="Ф_3.10."/>
      <sheetName val="Ф_3.11."/>
      <sheetName val="Ф_3.12.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2014-2018)"/>
      <sheetName val="ВО1.1."/>
      <sheetName val="ВО1.2."/>
      <sheetName val="ВО2"/>
      <sheetName val="ВО3"/>
      <sheetName val="4"/>
      <sheetName val="5"/>
      <sheetName val="6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D8" t="str">
            <v>приказ  №–43/508 от 30.11.2012г.</v>
          </cell>
        </row>
        <row r="12">
          <cell r="D12">
            <v>174.7</v>
          </cell>
          <cell r="E12">
            <v>190.6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  <sheetName val="Итого водоотведение "/>
    </sheetNames>
    <sheetDataSet>
      <sheetData sheetId="0">
        <row r="12">
          <cell r="K12">
            <v>-5415.89</v>
          </cell>
        </row>
        <row r="26">
          <cell r="K26">
            <v>0</v>
          </cell>
        </row>
        <row r="63">
          <cell r="K63">
            <v>337621.75</v>
          </cell>
        </row>
        <row r="78">
          <cell r="K78">
            <v>3908820.84</v>
          </cell>
        </row>
        <row r="128">
          <cell r="K128">
            <v>619048.82999999996</v>
          </cell>
        </row>
        <row r="279">
          <cell r="K279">
            <v>786986.85</v>
          </cell>
        </row>
        <row r="334">
          <cell r="K334">
            <v>4937.24</v>
          </cell>
        </row>
        <row r="372">
          <cell r="K372">
            <v>1955.32</v>
          </cell>
        </row>
        <row r="376">
          <cell r="K376">
            <v>208227.32</v>
          </cell>
        </row>
        <row r="424">
          <cell r="K424">
            <v>15219.07</v>
          </cell>
        </row>
        <row r="458">
          <cell r="K458">
            <v>10240.27</v>
          </cell>
        </row>
        <row r="484">
          <cell r="K484">
            <v>34826.92</v>
          </cell>
        </row>
        <row r="530">
          <cell r="K530">
            <v>1596112.33</v>
          </cell>
        </row>
        <row r="580">
          <cell r="K580">
            <v>659965.06999999995</v>
          </cell>
        </row>
        <row r="617">
          <cell r="K617">
            <v>26196.77</v>
          </cell>
        </row>
        <row r="645">
          <cell r="K645">
            <v>10341411.119999999</v>
          </cell>
        </row>
        <row r="646">
          <cell r="K646">
            <v>0.14858579942258812</v>
          </cell>
        </row>
        <row r="648">
          <cell r="K648">
            <v>809.79514618441726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-е полугодие"/>
    </sheetNames>
    <sheetDataSet>
      <sheetData sheetId="0">
        <row r="84">
          <cell r="Q84">
            <v>5561.2023800000006</v>
          </cell>
        </row>
        <row r="85">
          <cell r="Q85">
            <v>1736.3864400682928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ф 3.5."/>
    </sheetNames>
    <sheetDataSet>
      <sheetData sheetId="0">
        <row r="5">
          <cell r="C5">
            <v>9348.2893000000004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Office_Word2.docx"/><Relationship Id="rId5" Type="http://schemas.openxmlformats.org/officeDocument/2006/relationships/oleObject" Target="../embeddings/_____Microsoft_Office_Excel_97-20031.xls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ec.tomsk.gov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6"/>
  <sheetViews>
    <sheetView tabSelected="1" workbookViewId="0">
      <selection activeCell="C2" sqref="C2"/>
    </sheetView>
  </sheetViews>
  <sheetFormatPr defaultColWidth="55.85546875" defaultRowHeight="15"/>
  <sheetData>
    <row r="1" spans="1:2" s="15" customFormat="1" ht="61.5" customHeight="1">
      <c r="A1" s="54" t="s">
        <v>30</v>
      </c>
      <c r="B1" s="54"/>
    </row>
    <row r="2" spans="1:2" ht="31.5">
      <c r="A2" s="16" t="s">
        <v>31</v>
      </c>
      <c r="B2" s="17" t="s">
        <v>32</v>
      </c>
    </row>
    <row r="3" spans="1:2" ht="31.5">
      <c r="A3" s="16" t="s">
        <v>33</v>
      </c>
      <c r="B3" s="17" t="s">
        <v>34</v>
      </c>
    </row>
    <row r="4" spans="1:2" ht="78.75">
      <c r="A4" s="16" t="s">
        <v>35</v>
      </c>
      <c r="B4" s="17" t="s">
        <v>36</v>
      </c>
    </row>
    <row r="5" spans="1:2" ht="31.5">
      <c r="A5" s="16" t="s">
        <v>37</v>
      </c>
      <c r="B5" s="17" t="s">
        <v>38</v>
      </c>
    </row>
    <row r="6" spans="1:2" ht="31.5">
      <c r="A6" s="16" t="s">
        <v>39</v>
      </c>
      <c r="B6" s="17" t="s">
        <v>150</v>
      </c>
    </row>
    <row r="7" spans="1:2" ht="15.75">
      <c r="A7" s="16" t="s">
        <v>40</v>
      </c>
      <c r="B7" s="17" t="s">
        <v>41</v>
      </c>
    </row>
    <row r="8" spans="1:2" ht="31.5">
      <c r="A8" s="16" t="s">
        <v>42</v>
      </c>
      <c r="B8" s="17" t="s">
        <v>43</v>
      </c>
    </row>
    <row r="9" spans="1:2" ht="15.75">
      <c r="A9" s="16" t="s">
        <v>44</v>
      </c>
      <c r="B9" s="17" t="s">
        <v>45</v>
      </c>
    </row>
    <row r="10" spans="1:2" ht="47.25">
      <c r="A10" s="16" t="s">
        <v>46</v>
      </c>
      <c r="B10" s="17" t="s">
        <v>47</v>
      </c>
    </row>
    <row r="11" spans="1:2" ht="15.75">
      <c r="A11" s="16" t="s">
        <v>48</v>
      </c>
      <c r="B11" s="17" t="s">
        <v>29</v>
      </c>
    </row>
    <row r="12" spans="1:2" ht="15.75">
      <c r="A12" s="16" t="s">
        <v>49</v>
      </c>
      <c r="B12" s="52">
        <f>'ф 3.5.'!B29</f>
        <v>3.8252999999999999</v>
      </c>
    </row>
    <row r="13" spans="1:2" ht="15.75">
      <c r="A13" s="16" t="s">
        <v>50</v>
      </c>
      <c r="B13" s="53"/>
    </row>
    <row r="14" spans="1:2" ht="15.75">
      <c r="A14" s="16" t="s">
        <v>51</v>
      </c>
      <c r="B14" s="52">
        <v>2</v>
      </c>
    </row>
    <row r="15" spans="1:2" ht="15.75">
      <c r="A15" s="16" t="s">
        <v>52</v>
      </c>
      <c r="B15" s="52">
        <v>1</v>
      </c>
    </row>
    <row r="16" spans="1:2" ht="15.75">
      <c r="A16" s="18"/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B7" sqref="B7"/>
    </sheetView>
  </sheetViews>
  <sheetFormatPr defaultRowHeight="15"/>
  <cols>
    <col min="1" max="1" width="50.140625" customWidth="1"/>
    <col min="2" max="2" width="24.85546875" customWidth="1"/>
  </cols>
  <sheetData>
    <row r="1" spans="1:2" ht="59.25" customHeight="1">
      <c r="A1" s="104" t="s">
        <v>126</v>
      </c>
      <c r="B1" s="104"/>
    </row>
    <row r="2" spans="1:2" ht="16.5">
      <c r="A2" s="40"/>
    </row>
    <row r="3" spans="1:2" ht="31.5">
      <c r="A3" s="16" t="s">
        <v>127</v>
      </c>
      <c r="B3" s="16" t="s">
        <v>25</v>
      </c>
    </row>
    <row r="4" spans="1:2" ht="47.25">
      <c r="A4" s="16" t="s">
        <v>128</v>
      </c>
      <c r="B4" s="16" t="s">
        <v>25</v>
      </c>
    </row>
    <row r="5" spans="1:2" ht="110.25">
      <c r="A5" s="16" t="s">
        <v>129</v>
      </c>
      <c r="B5" s="16" t="s">
        <v>25</v>
      </c>
    </row>
    <row r="6" spans="1:2" ht="47.25">
      <c r="A6" s="16" t="s">
        <v>130</v>
      </c>
      <c r="B6" s="16" t="s">
        <v>25</v>
      </c>
    </row>
    <row r="7" spans="1:2" ht="15.75">
      <c r="B7" s="51"/>
    </row>
    <row r="8" spans="1:2" ht="32.25" customHeight="1">
      <c r="A8" s="102" t="s">
        <v>152</v>
      </c>
      <c r="B8" s="102"/>
    </row>
  </sheetData>
  <mergeCells count="2">
    <mergeCell ref="A1:B1"/>
    <mergeCell ref="A8:B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C15" sqref="C15"/>
    </sheetView>
  </sheetViews>
  <sheetFormatPr defaultRowHeight="15"/>
  <cols>
    <col min="1" max="1" width="61" customWidth="1"/>
    <col min="2" max="2" width="46.85546875" customWidth="1"/>
  </cols>
  <sheetData>
    <row r="1" spans="1:8" ht="76.5" customHeight="1">
      <c r="A1" s="104" t="s">
        <v>131</v>
      </c>
      <c r="B1" s="104"/>
    </row>
    <row r="2" spans="1:8" ht="37.5" customHeight="1">
      <c r="A2" s="41"/>
      <c r="B2" s="41"/>
    </row>
    <row r="3" spans="1:8" ht="39.75" customHeight="1">
      <c r="A3" s="105" t="s">
        <v>132</v>
      </c>
      <c r="B3" s="107" t="str">
        <f>[2]Т8!$B$8</f>
        <v>Положение о закупках</v>
      </c>
      <c r="C3" s="107"/>
      <c r="D3" s="107"/>
      <c r="E3" s="107"/>
      <c r="F3" s="107"/>
      <c r="G3" s="107"/>
      <c r="H3" s="107"/>
    </row>
    <row r="4" spans="1:8" ht="48.75" customHeight="1">
      <c r="A4" s="106"/>
      <c r="B4" s="42" t="s">
        <v>133</v>
      </c>
      <c r="C4" s="43"/>
      <c r="D4" s="43"/>
      <c r="E4" s="43"/>
      <c r="F4" s="43"/>
      <c r="G4" s="43"/>
      <c r="H4" s="44"/>
    </row>
    <row r="5" spans="1:8" ht="31.5" customHeight="1">
      <c r="A5" s="16" t="s">
        <v>134</v>
      </c>
      <c r="B5" s="108" t="s">
        <v>135</v>
      </c>
      <c r="C5" s="109"/>
      <c r="D5" s="109"/>
      <c r="E5" s="109"/>
      <c r="F5" s="109"/>
      <c r="G5" s="109"/>
      <c r="H5" s="109"/>
    </row>
    <row r="6" spans="1:8" ht="63.75" customHeight="1">
      <c r="A6" s="16" t="s">
        <v>136</v>
      </c>
      <c r="B6" s="110" t="s">
        <v>138</v>
      </c>
      <c r="C6" s="111"/>
      <c r="D6" s="111"/>
      <c r="E6" s="111"/>
      <c r="F6" s="111"/>
      <c r="G6" s="111"/>
      <c r="H6" s="112"/>
    </row>
    <row r="7" spans="1:8" ht="68.25" customHeight="1">
      <c r="A7" s="45" t="s">
        <v>137</v>
      </c>
      <c r="B7" s="107"/>
      <c r="C7" s="107"/>
      <c r="D7" s="107"/>
      <c r="E7" s="107"/>
      <c r="F7" s="107"/>
      <c r="G7" s="107"/>
      <c r="H7" s="107"/>
    </row>
  </sheetData>
  <mergeCells count="6">
    <mergeCell ref="A1:B1"/>
    <mergeCell ref="A3:A4"/>
    <mergeCell ref="B3:H3"/>
    <mergeCell ref="B5:H5"/>
    <mergeCell ref="B6:H6"/>
    <mergeCell ref="B7:H7"/>
  </mergeCells>
  <pageMargins left="0.7" right="0.7" top="0.75" bottom="0.75" header="0.3" footer="0.3"/>
  <pageSetup paperSize="9" orientation="portrait" r:id="rId1"/>
  <legacyDrawing r:id="rId2"/>
  <oleObjects>
    <oleObject progId="Документ" dvAspect="DVASPECT_ICON" shapeId="11265" r:id="rId3"/>
    <oleObject progId="Acrobat Document" dvAspect="DVASPECT_ICON" shapeId="11266" r:id="rId4"/>
    <oleObject progId="Лист" dvAspect="DVASPECT_ICON" shapeId="11270" r:id="rId5"/>
    <oleObject progId="Документ" dvAspect="DVASPECT_ICON" shapeId="11271" r:id="rId6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D13"/>
  <sheetViews>
    <sheetView workbookViewId="0">
      <selection activeCell="B12" sqref="B12:C12"/>
    </sheetView>
  </sheetViews>
  <sheetFormatPr defaultRowHeight="15.75"/>
  <cols>
    <col min="1" max="1" width="48.28515625" style="46" customWidth="1"/>
    <col min="2" max="3" width="25" style="46" customWidth="1"/>
    <col min="4" max="4" width="19.85546875" style="46" customWidth="1"/>
    <col min="5" max="16384" width="9.140625" style="46"/>
  </cols>
  <sheetData>
    <row r="1" spans="1:4" ht="3" customHeight="1"/>
    <row r="2" spans="1:4" s="47" customFormat="1" ht="16.5">
      <c r="A2" s="115" t="s">
        <v>139</v>
      </c>
      <c r="B2" s="115"/>
      <c r="C2" s="115"/>
      <c r="D2" s="115"/>
    </row>
    <row r="3" spans="1:4" s="47" customFormat="1" ht="16.5">
      <c r="A3" s="115" t="s">
        <v>140</v>
      </c>
      <c r="B3" s="115"/>
      <c r="C3" s="115"/>
      <c r="D3" s="115"/>
    </row>
    <row r="4" spans="1:4" s="47" customFormat="1" ht="16.5">
      <c r="A4" s="115" t="s">
        <v>141</v>
      </c>
      <c r="B4" s="115"/>
      <c r="C4" s="115"/>
      <c r="D4" s="115"/>
    </row>
    <row r="5" spans="1:4">
      <c r="A5" s="48"/>
      <c r="B5" s="48"/>
      <c r="C5" s="48"/>
    </row>
    <row r="6" spans="1:4">
      <c r="A6" s="37" t="s">
        <v>142</v>
      </c>
      <c r="B6" s="116" t="str">
        <f>[3]Ф_2.14.!$B$5:$E$5</f>
        <v>Метод экономически обоснованных расходов</v>
      </c>
      <c r="C6" s="117"/>
    </row>
    <row r="7" spans="1:4">
      <c r="A7" s="37" t="s">
        <v>143</v>
      </c>
      <c r="B7" s="49">
        <f>[4]ВО1.1.!D12</f>
        <v>190.6</v>
      </c>
      <c r="C7" s="49">
        <f>[4]ВО1.1.!E12</f>
        <v>273.94200000000001</v>
      </c>
    </row>
    <row r="8" spans="1:4" ht="31.5" customHeight="1">
      <c r="A8" s="37" t="s">
        <v>144</v>
      </c>
      <c r="B8" s="49" t="str">
        <f>[4]ВО1.1.!D10</f>
        <v>с 01.01.2014г. по 30.06.2014г.</v>
      </c>
      <c r="C8" s="49" t="str">
        <f>[4]ВО1.1.!E10</f>
        <v>с 01.07.2014г. по 31.12.2014г.</v>
      </c>
    </row>
    <row r="9" spans="1:4" ht="63">
      <c r="A9" s="37" t="s">
        <v>145</v>
      </c>
      <c r="B9" s="49">
        <v>0</v>
      </c>
      <c r="C9" s="50">
        <v>0</v>
      </c>
    </row>
    <row r="10" spans="1:4" ht="31.5">
      <c r="A10" s="37" t="s">
        <v>146</v>
      </c>
      <c r="B10" s="113">
        <f>[4]ВО2!$B$12</f>
        <v>77805.491597057524</v>
      </c>
      <c r="C10" s="114"/>
    </row>
    <row r="11" spans="1:4" ht="31.5">
      <c r="A11" s="37" t="s">
        <v>147</v>
      </c>
      <c r="B11" s="113">
        <f>[4]ВО2!$B$35</f>
        <v>406.34746000000001</v>
      </c>
      <c r="C11" s="114" t="s">
        <v>120</v>
      </c>
    </row>
    <row r="12" spans="1:4" ht="127.5" customHeight="1">
      <c r="A12" s="37" t="s">
        <v>148</v>
      </c>
      <c r="B12" s="113">
        <f>'[5]Смета  ЭНТ 2014 (ДТР 2013 утв.)'!$D$95/-1000</f>
        <v>12356.594379999999</v>
      </c>
      <c r="C12" s="114" t="s">
        <v>120</v>
      </c>
    </row>
    <row r="13" spans="1:4" ht="158.25" customHeight="1">
      <c r="A13" s="37" t="s">
        <v>149</v>
      </c>
      <c r="B13" s="113">
        <v>0</v>
      </c>
      <c r="C13" s="114" t="s">
        <v>120</v>
      </c>
    </row>
  </sheetData>
  <mergeCells count="8">
    <mergeCell ref="B12:C12"/>
    <mergeCell ref="B13:C13"/>
    <mergeCell ref="A2:D2"/>
    <mergeCell ref="A3:D3"/>
    <mergeCell ref="A4:D4"/>
    <mergeCell ref="B6:C6"/>
    <mergeCell ref="B10:C10"/>
    <mergeCell ref="B11:C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B6" sqref="B6:C6"/>
    </sheetView>
  </sheetViews>
  <sheetFormatPr defaultRowHeight="15"/>
  <cols>
    <col min="1" max="1" width="55.85546875" customWidth="1"/>
    <col min="2" max="3" width="19.85546875" customWidth="1"/>
  </cols>
  <sheetData>
    <row r="1" spans="1:3" s="15" customFormat="1" ht="61.5" customHeight="1">
      <c r="A1" s="54" t="s">
        <v>53</v>
      </c>
      <c r="B1" s="54"/>
      <c r="C1" s="19"/>
    </row>
    <row r="2" spans="1:3" ht="47.25" customHeight="1">
      <c r="A2" s="16" t="s">
        <v>54</v>
      </c>
      <c r="B2" s="55" t="str">
        <f>[3]ХВ1.1.!D7</f>
        <v>Департамент тарифного регулирования и государственного заказа Томской области</v>
      </c>
      <c r="C2" s="55"/>
    </row>
    <row r="3" spans="1:3" ht="31.5">
      <c r="A3" s="16" t="s">
        <v>55</v>
      </c>
      <c r="B3" s="55" t="str">
        <f>[6]ВО1.1.!D8</f>
        <v>приказ  №–43/508 от 30.11.2012г.</v>
      </c>
      <c r="C3" s="55"/>
    </row>
    <row r="4" spans="1:3" ht="15.75">
      <c r="A4" s="16" t="s">
        <v>56</v>
      </c>
      <c r="B4" s="20" t="str">
        <f>CONCATENATE([6]ВО1.1.!D12," руб./м3")</f>
        <v>174,7 руб./м3</v>
      </c>
      <c r="C4" s="20" t="str">
        <f>CONCATENATE([6]ВО1.1.!E12," руб./м3")</f>
        <v>190,6 руб./м3</v>
      </c>
    </row>
    <row r="5" spans="1:3" ht="31.5">
      <c r="A5" s="16" t="s">
        <v>57</v>
      </c>
      <c r="B5" s="17" t="str">
        <f>[3]ХВ1.1.!D8</f>
        <v>с 01.01.2013г. по 30.06.2013г.</v>
      </c>
      <c r="C5" s="17" t="s">
        <v>154</v>
      </c>
    </row>
    <row r="6" spans="1:3" ht="31.5">
      <c r="A6" s="16" t="s">
        <v>58</v>
      </c>
      <c r="B6" s="55" t="str">
        <f>[3]ХВ1.1.!D9</f>
        <v>www.rec.tomsk.gov.ru</v>
      </c>
      <c r="C6" s="55"/>
    </row>
  </sheetData>
  <mergeCells count="4">
    <mergeCell ref="A1:B1"/>
    <mergeCell ref="B2:C2"/>
    <mergeCell ref="B3:C3"/>
    <mergeCell ref="B6:C6"/>
  </mergeCells>
  <hyperlinks>
    <hyperlink ref="B6" r:id="rId1" display="www.rec.tomsk.gov.ru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selection activeCell="A28" sqref="A28"/>
    </sheetView>
  </sheetViews>
  <sheetFormatPr defaultRowHeight="15"/>
  <cols>
    <col min="1" max="1" width="52.5703125" customWidth="1"/>
    <col min="2" max="2" width="33.28515625" customWidth="1"/>
  </cols>
  <sheetData>
    <row r="1" spans="1:2" ht="54" customHeight="1">
      <c r="A1" s="56" t="s">
        <v>59</v>
      </c>
      <c r="B1" s="56"/>
    </row>
    <row r="2" spans="1:2" ht="47.25">
      <c r="A2" s="16" t="s">
        <v>60</v>
      </c>
      <c r="B2" s="20" t="s">
        <v>25</v>
      </c>
    </row>
    <row r="3" spans="1:2" ht="31.5">
      <c r="A3" s="16" t="s">
        <v>61</v>
      </c>
      <c r="B3" s="20" t="s">
        <v>25</v>
      </c>
    </row>
    <row r="4" spans="1:2" ht="31.5">
      <c r="A4" s="16" t="s">
        <v>62</v>
      </c>
      <c r="B4" s="20" t="s">
        <v>25</v>
      </c>
    </row>
    <row r="5" spans="1:2" ht="31.5">
      <c r="A5" s="16" t="s">
        <v>63</v>
      </c>
      <c r="B5" s="20" t="s">
        <v>25</v>
      </c>
    </row>
    <row r="6" spans="1:2" ht="47.25">
      <c r="A6" s="16" t="s">
        <v>64</v>
      </c>
      <c r="B6" s="20" t="s">
        <v>25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9"/>
  <sheetViews>
    <sheetView workbookViewId="0">
      <selection activeCell="A9" sqref="A9"/>
    </sheetView>
  </sheetViews>
  <sheetFormatPr defaultRowHeight="15"/>
  <cols>
    <col min="1" max="1" width="58.85546875" customWidth="1"/>
    <col min="2" max="2" width="32.42578125" customWidth="1"/>
  </cols>
  <sheetData>
    <row r="1" spans="1:2" ht="39.75" customHeight="1">
      <c r="A1" s="57" t="s">
        <v>65</v>
      </c>
      <c r="B1" s="57"/>
    </row>
    <row r="2" spans="1:2" ht="22.5" customHeight="1">
      <c r="A2" s="56"/>
      <c r="B2" s="56"/>
    </row>
    <row r="3" spans="1:2" ht="63">
      <c r="A3" s="16" t="s">
        <v>66</v>
      </c>
      <c r="B3" s="20" t="s">
        <v>25</v>
      </c>
    </row>
    <row r="4" spans="1:2" ht="47.25">
      <c r="A4" s="16" t="s">
        <v>67</v>
      </c>
      <c r="B4" s="20" t="s">
        <v>25</v>
      </c>
    </row>
    <row r="5" spans="1:2" ht="31.5">
      <c r="A5" s="16" t="s">
        <v>68</v>
      </c>
      <c r="B5" s="20" t="s">
        <v>25</v>
      </c>
    </row>
    <row r="6" spans="1:2" ht="31.5">
      <c r="A6" s="16" t="s">
        <v>69</v>
      </c>
      <c r="B6" s="20" t="s">
        <v>25</v>
      </c>
    </row>
    <row r="7" spans="1:2" ht="47.25">
      <c r="A7" s="16" t="s">
        <v>70</v>
      </c>
      <c r="B7" s="20" t="s">
        <v>25</v>
      </c>
    </row>
    <row r="9" spans="1:2" ht="31.5">
      <c r="A9" s="51" t="s">
        <v>153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32"/>
  <sheetViews>
    <sheetView topLeftCell="A16" workbookViewId="0">
      <selection activeCell="B31" sqref="B31"/>
    </sheetView>
  </sheetViews>
  <sheetFormatPr defaultRowHeight="15.75"/>
  <cols>
    <col min="1" max="1" width="62.5703125" style="23" customWidth="1"/>
    <col min="2" max="2" width="35.7109375" style="23" customWidth="1"/>
    <col min="3" max="3" width="27.42578125" style="23" customWidth="1"/>
    <col min="4" max="16384" width="9.140625" style="23"/>
  </cols>
  <sheetData>
    <row r="2" spans="1:3" s="21" customFormat="1" ht="16.5">
      <c r="A2" s="58" t="s">
        <v>71</v>
      </c>
      <c r="B2" s="58"/>
    </row>
    <row r="3" spans="1:3" s="21" customFormat="1" ht="16.5">
      <c r="A3" s="58" t="s">
        <v>72</v>
      </c>
      <c r="B3" s="58"/>
    </row>
    <row r="4" spans="1:3" ht="16.5" thickBot="1">
      <c r="A4" s="22"/>
      <c r="B4" s="22"/>
    </row>
    <row r="5" spans="1:3" ht="17.25" thickTop="1" thickBot="1">
      <c r="A5" s="8" t="s">
        <v>14</v>
      </c>
      <c r="B5" s="2">
        <f>'[9]ф 3.5.'!$C$5</f>
        <v>9348.2893000000004</v>
      </c>
    </row>
    <row r="6" spans="1:3" ht="30">
      <c r="A6" s="9" t="s">
        <v>15</v>
      </c>
      <c r="B6" s="3">
        <f>([7]TDSheet!$K$645+[7]TDSheet!$K$648)/1000</f>
        <v>10342.220915146183</v>
      </c>
      <c r="C6" s="26"/>
    </row>
    <row r="7" spans="1:3" ht="30">
      <c r="A7" s="10" t="s">
        <v>2</v>
      </c>
      <c r="B7" s="4">
        <f>0</f>
        <v>0</v>
      </c>
      <c r="C7" s="26"/>
    </row>
    <row r="8" spans="1:3" ht="45">
      <c r="A8" s="10" t="s">
        <v>3</v>
      </c>
      <c r="B8" s="4">
        <f>([7]TDSheet!$K$63+[7]TDSheet!$K$372)/1000</f>
        <v>339.57706999999999</v>
      </c>
    </row>
    <row r="9" spans="1:3">
      <c r="A9" s="10" t="s">
        <v>4</v>
      </c>
      <c r="B9" s="4">
        <f>[8]Свод!$Q$84/[8]Свод!$Q$85</f>
        <v>3.2027446492736238</v>
      </c>
    </row>
    <row r="10" spans="1:3">
      <c r="A10" s="10" t="s">
        <v>27</v>
      </c>
      <c r="B10" s="4">
        <f>B8/B9</f>
        <v>106.02689480006326</v>
      </c>
    </row>
    <row r="11" spans="1:3" ht="30">
      <c r="A11" s="10" t="s">
        <v>5</v>
      </c>
      <c r="B11" s="4">
        <f>[7]TDSheet!$K$26</f>
        <v>0</v>
      </c>
    </row>
    <row r="12" spans="1:3" ht="30">
      <c r="A12" s="10" t="s">
        <v>6</v>
      </c>
      <c r="B12" s="4">
        <f>[7]TDSheet!$K$78/1000</f>
        <v>3908.8208399999999</v>
      </c>
    </row>
    <row r="13" spans="1:3" ht="30">
      <c r="A13" s="10" t="s">
        <v>7</v>
      </c>
      <c r="B13" s="4">
        <f>SUM([7]TDSheet!$K$12,[7]TDSheet!$K$279,[7]TDSheet!$K$334,[7]TDSheet!$K$458,[7]TDSheet!$K$484,[7]TDSheet!$K$617)/1000</f>
        <v>857.77215999999999</v>
      </c>
    </row>
    <row r="14" spans="1:3">
      <c r="A14" s="10" t="s">
        <v>8</v>
      </c>
      <c r="B14" s="4">
        <f>B6-B7-B8-B11-B12-B13-B16-B18-B19</f>
        <v>3132.022728961766</v>
      </c>
    </row>
    <row r="15" spans="1:3">
      <c r="A15" s="10" t="s">
        <v>9</v>
      </c>
      <c r="B15" s="4">
        <f>SUM([7]TDSheet!$K$376,[7]TDSheet!$K$530)/1000</f>
        <v>1804.3396500000001</v>
      </c>
    </row>
    <row r="16" spans="1:3">
      <c r="A16" s="10" t="s">
        <v>10</v>
      </c>
      <c r="B16" s="4">
        <f>[7]TDSheet!$K$648</f>
        <v>809.79514618441726</v>
      </c>
    </row>
    <row r="17" spans="1:2">
      <c r="A17" s="10" t="s">
        <v>9</v>
      </c>
      <c r="B17" s="4">
        <f>[10]Свод!$Q$709*[7]TDSheet!$K$646</f>
        <v>452.51450391260187</v>
      </c>
    </row>
    <row r="18" spans="1:2" ht="30">
      <c r="A18" s="10" t="s">
        <v>11</v>
      </c>
      <c r="B18" s="4">
        <f>SUM([7]TDSheet!$K$128,[7]TDSheet!$K$424,[7]TDSheet!$K$580)/1000</f>
        <v>1294.2329699999998</v>
      </c>
    </row>
    <row r="19" spans="1:2" ht="45.75" thickBot="1">
      <c r="A19" s="11" t="s">
        <v>73</v>
      </c>
      <c r="B19" s="5">
        <f>0</f>
        <v>0</v>
      </c>
    </row>
    <row r="20" spans="1:2" ht="16.5" thickBot="1">
      <c r="A20" s="12" t="s">
        <v>16</v>
      </c>
      <c r="B20" s="6">
        <f>B5-B6</f>
        <v>-993.93161514618259</v>
      </c>
    </row>
    <row r="21" spans="1:2" ht="31.5" thickTop="1" thickBot="1">
      <c r="A21" s="8" t="s">
        <v>17</v>
      </c>
      <c r="B21" s="7">
        <f>B20</f>
        <v>-993.93161514618259</v>
      </c>
    </row>
    <row r="22" spans="1:2" ht="61.5" thickTop="1" thickBot="1">
      <c r="A22" s="29" t="s">
        <v>1</v>
      </c>
      <c r="B22" s="27">
        <v>0</v>
      </c>
    </row>
    <row r="23" spans="1:2" ht="31.5" thickTop="1" thickBot="1">
      <c r="A23" s="28" t="s">
        <v>18</v>
      </c>
      <c r="B23" s="7">
        <v>0</v>
      </c>
    </row>
    <row r="24" spans="1:2" ht="17.25" thickTop="1" thickBot="1">
      <c r="A24" s="13" t="s">
        <v>0</v>
      </c>
      <c r="B24" s="7">
        <v>0</v>
      </c>
    </row>
    <row r="25" spans="1:2" ht="61.5" thickTop="1" thickBot="1">
      <c r="A25" s="1" t="s">
        <v>74</v>
      </c>
      <c r="B25" s="14" t="s">
        <v>28</v>
      </c>
    </row>
    <row r="26" spans="1:2" ht="31.5" thickTop="1" thickBot="1">
      <c r="A26" s="1" t="s">
        <v>19</v>
      </c>
      <c r="B26" s="7">
        <f>'[11]2013 год'!$Y$21/1000</f>
        <v>33.175299999999993</v>
      </c>
    </row>
    <row r="27" spans="1:2" ht="46.5" thickTop="1" thickBot="1">
      <c r="A27" s="1" t="s">
        <v>20</v>
      </c>
      <c r="B27" s="7">
        <f>0</f>
        <v>0</v>
      </c>
    </row>
    <row r="28" spans="1:2" ht="31.5" thickTop="1" thickBot="1">
      <c r="A28" s="1" t="s">
        <v>21</v>
      </c>
      <c r="B28" s="7">
        <f>'[11]2013 год'!$Y$20/1000</f>
        <v>38.614899999999992</v>
      </c>
    </row>
    <row r="29" spans="1:2" ht="31.5" thickTop="1" thickBot="1">
      <c r="A29" s="1" t="s">
        <v>22</v>
      </c>
      <c r="B29" s="7">
        <f>'[14]ф 3.5. тюмень'!$B$29</f>
        <v>3.8252999999999999</v>
      </c>
    </row>
    <row r="30" spans="1:2" ht="17.25" thickTop="1" thickBot="1">
      <c r="A30" s="1" t="s">
        <v>23</v>
      </c>
      <c r="B30" s="7">
        <f>'[14]ф 3.5. тюмень'!$B$30</f>
        <v>3</v>
      </c>
    </row>
    <row r="31" spans="1:2" ht="31.5" thickTop="1" thickBot="1">
      <c r="A31" s="1" t="s">
        <v>24</v>
      </c>
      <c r="B31" s="7">
        <f>'[12]ф 3.5.'!$B$31</f>
        <v>46.242499999999993</v>
      </c>
    </row>
    <row r="32" spans="1:2" ht="16.5" thickTop="1"/>
  </sheetData>
  <mergeCells count="2">
    <mergeCell ref="A2:B2"/>
    <mergeCell ref="A3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24"/>
  <sheetViews>
    <sheetView topLeftCell="A10" workbookViewId="0">
      <selection activeCell="B6" sqref="B6"/>
    </sheetView>
  </sheetViews>
  <sheetFormatPr defaultRowHeight="15.75"/>
  <cols>
    <col min="1" max="1" width="48.28515625" style="23" customWidth="1"/>
    <col min="2" max="2" width="35.7109375" style="23" customWidth="1"/>
    <col min="3" max="16384" width="9.140625" style="23"/>
  </cols>
  <sheetData>
    <row r="1" spans="1:2" ht="3" customHeight="1"/>
    <row r="2" spans="1:2" s="21" customFormat="1" ht="16.5" customHeight="1">
      <c r="A2" s="59" t="s">
        <v>75</v>
      </c>
      <c r="B2" s="59"/>
    </row>
    <row r="3" spans="1:2" s="21" customFormat="1" ht="16.5">
      <c r="A3" s="59" t="s">
        <v>76</v>
      </c>
      <c r="B3" s="59"/>
    </row>
    <row r="4" spans="1:2" ht="16.5" customHeight="1">
      <c r="A4" s="59" t="s">
        <v>77</v>
      </c>
      <c r="B4" s="59"/>
    </row>
    <row r="5" spans="1:2" ht="16.5">
      <c r="A5" s="30"/>
      <c r="B5" s="30"/>
    </row>
    <row r="6" spans="1:2" ht="47.25">
      <c r="A6" s="24" t="s">
        <v>78</v>
      </c>
      <c r="B6" s="25" t="str">
        <f>'[13]ф 3.6.'!C6</f>
        <v>-</v>
      </c>
    </row>
    <row r="7" spans="1:2" ht="47.25">
      <c r="A7" s="24" t="s">
        <v>79</v>
      </c>
      <c r="B7" s="25">
        <f>'[13]ф 3.6.'!C7</f>
        <v>20</v>
      </c>
    </row>
    <row r="8" spans="1:2">
      <c r="A8" s="24" t="s">
        <v>80</v>
      </c>
      <c r="B8" s="25">
        <f>'[13]ф 3.6.'!C8</f>
        <v>16</v>
      </c>
    </row>
    <row r="9" spans="1:2">
      <c r="A9" s="24" t="s">
        <v>81</v>
      </c>
      <c r="B9" s="25">
        <f>'[13]ф 3.6.'!C9</f>
        <v>16</v>
      </c>
    </row>
    <row r="10" spans="1:2">
      <c r="A10" s="24" t="s">
        <v>82</v>
      </c>
      <c r="B10" s="25">
        <f>'[13]ф 3.6.'!C10</f>
        <v>16</v>
      </c>
    </row>
    <row r="11" spans="1:2">
      <c r="A11" s="24" t="s">
        <v>83</v>
      </c>
      <c r="B11" s="25">
        <f>'[13]ф 3.6.'!C11</f>
        <v>16</v>
      </c>
    </row>
    <row r="12" spans="1:2">
      <c r="A12" s="24" t="s">
        <v>84</v>
      </c>
      <c r="B12" s="25">
        <f>'[13]ф 3.6.'!C12</f>
        <v>16</v>
      </c>
    </row>
    <row r="13" spans="1:2">
      <c r="A13" s="24" t="s">
        <v>85</v>
      </c>
      <c r="B13" s="25">
        <f>'[13]ф 3.6.'!C13</f>
        <v>16</v>
      </c>
    </row>
    <row r="14" spans="1:2">
      <c r="A14" s="24" t="s">
        <v>86</v>
      </c>
      <c r="B14" s="25">
        <f>'[13]ф 3.6.'!C14</f>
        <v>4</v>
      </c>
    </row>
    <row r="15" spans="1:2" ht="94.5">
      <c r="A15" s="24" t="s">
        <v>87</v>
      </c>
      <c r="B15" s="25">
        <f>'[13]ф 3.6.'!C15</f>
        <v>12</v>
      </c>
    </row>
    <row r="16" spans="1:2">
      <c r="A16" s="24" t="s">
        <v>80</v>
      </c>
      <c r="B16" s="25" t="str">
        <f>'[13]ф 3.6.'!C16</f>
        <v>-</v>
      </c>
    </row>
    <row r="17" spans="1:2">
      <c r="A17" s="24" t="s">
        <v>81</v>
      </c>
      <c r="B17" s="25" t="str">
        <f>'[13]ф 3.6.'!C17</f>
        <v>-</v>
      </c>
    </row>
    <row r="18" spans="1:2">
      <c r="A18" s="24" t="s">
        <v>82</v>
      </c>
      <c r="B18" s="25">
        <f>'[13]ф 3.6.'!C18</f>
        <v>5</v>
      </c>
    </row>
    <row r="19" spans="1:2">
      <c r="A19" s="24" t="s">
        <v>83</v>
      </c>
      <c r="B19" s="25">
        <f>'[13]ф 3.6.'!C19</f>
        <v>8</v>
      </c>
    </row>
    <row r="20" spans="1:2">
      <c r="A20" s="24" t="s">
        <v>84</v>
      </c>
      <c r="B20" s="25">
        <f>'[13]ф 3.6.'!C20</f>
        <v>12</v>
      </c>
    </row>
    <row r="21" spans="1:2">
      <c r="A21" s="24" t="s">
        <v>85</v>
      </c>
      <c r="B21" s="25">
        <f>'[13]ф 3.6.'!C21</f>
        <v>8</v>
      </c>
    </row>
    <row r="22" spans="1:2">
      <c r="A22" s="24" t="s">
        <v>86</v>
      </c>
      <c r="B22" s="25" t="str">
        <f>'[13]ф 3.6.'!C22</f>
        <v>-</v>
      </c>
    </row>
    <row r="23" spans="1:2" ht="47.25">
      <c r="A23" s="24" t="s">
        <v>88</v>
      </c>
      <c r="B23" s="25" t="str">
        <f>'[13]ф 3.6.'!C23</f>
        <v>-</v>
      </c>
    </row>
    <row r="24" spans="1:2" ht="31.5">
      <c r="A24" s="24" t="s">
        <v>89</v>
      </c>
      <c r="B24" s="25" t="str">
        <f>'[13]ф 3.6.'!C24</f>
        <v>-</v>
      </c>
    </row>
  </sheetData>
  <mergeCells count="3">
    <mergeCell ref="A2:B2"/>
    <mergeCell ref="A3:B3"/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S33"/>
  <sheetViews>
    <sheetView topLeftCell="A16" workbookViewId="0">
      <selection activeCell="BF6" sqref="BF6:CS6"/>
    </sheetView>
  </sheetViews>
  <sheetFormatPr defaultColWidth="0.85546875" defaultRowHeight="15.75"/>
  <cols>
    <col min="1" max="96" width="0.85546875" style="32"/>
    <col min="97" max="97" width="11.5703125" style="32" customWidth="1"/>
    <col min="98" max="16384" width="0.85546875" style="32"/>
  </cols>
  <sheetData>
    <row r="1" spans="1:97" s="31" customFormat="1" ht="16.5">
      <c r="B1" s="58" t="s">
        <v>90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21"/>
    </row>
    <row r="2" spans="1:97" s="31" customFormat="1" ht="16.5">
      <c r="B2" s="58" t="s">
        <v>91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21"/>
    </row>
    <row r="3" spans="1:97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</row>
    <row r="4" spans="1:97" ht="15.75" customHeight="1">
      <c r="A4" s="60" t="s">
        <v>92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2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</row>
    <row r="5" spans="1:97" ht="15.75" customHeight="1">
      <c r="A5" s="60" t="s">
        <v>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2"/>
      <c r="BF5" s="64" t="s">
        <v>151</v>
      </c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6"/>
    </row>
    <row r="6" spans="1:97" ht="15.75" customHeight="1">
      <c r="A6" s="60" t="s">
        <v>94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2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</row>
    <row r="7" spans="1:97" ht="47.25" customHeight="1">
      <c r="A7" s="60" t="s">
        <v>95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2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ht="31.5" customHeight="1">
      <c r="A8" s="60" t="s">
        <v>96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2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31.5" customHeight="1">
      <c r="A9" s="60" t="s">
        <v>97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2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9"/>
    </row>
    <row r="11" spans="1:97" s="31" customFormat="1" ht="16.5">
      <c r="A11" s="70" t="s">
        <v>98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</row>
    <row r="12" spans="1:97" s="31" customFormat="1" ht="16.5">
      <c r="A12" s="70" t="s">
        <v>99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</row>
    <row r="13" spans="1:97"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</row>
    <row r="14" spans="1:97" ht="31.5" customHeight="1">
      <c r="A14" s="71" t="s">
        <v>13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3"/>
      <c r="AR14" s="80" t="s">
        <v>100</v>
      </c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2"/>
      <c r="BV14" s="80" t="s">
        <v>12</v>
      </c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2"/>
    </row>
    <row r="15" spans="1:97">
      <c r="A15" s="74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6"/>
      <c r="AR15" s="34"/>
      <c r="AV15" s="32" t="s">
        <v>101</v>
      </c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32" t="s">
        <v>102</v>
      </c>
      <c r="BU15" s="35"/>
      <c r="BV15" s="83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5"/>
    </row>
    <row r="16" spans="1:97">
      <c r="A16" s="77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9"/>
      <c r="AR16" s="90" t="s">
        <v>103</v>
      </c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2"/>
      <c r="BV16" s="86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8"/>
    </row>
    <row r="17" spans="1:97">
      <c r="A17" s="93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5"/>
      <c r="AR17" s="96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8"/>
      <c r="BV17" s="93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5"/>
    </row>
    <row r="19" spans="1:97" s="31" customFormat="1" ht="16.5">
      <c r="A19" s="70" t="s">
        <v>104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</row>
    <row r="20" spans="1:97" s="31" customFormat="1" ht="16.5">
      <c r="A20" s="70" t="s">
        <v>105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</row>
    <row r="22" spans="1:97" ht="80.25" customHeight="1">
      <c r="A22" s="99" t="s">
        <v>106</v>
      </c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 t="s">
        <v>107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 t="s">
        <v>108</v>
      </c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 t="s">
        <v>109</v>
      </c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</row>
    <row r="23" spans="1:97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</row>
    <row r="25" spans="1:97" s="31" customFormat="1" ht="16.5">
      <c r="A25" s="70" t="s">
        <v>110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</row>
    <row r="27" spans="1:97" ht="96" customHeight="1">
      <c r="A27" s="99" t="s">
        <v>111</v>
      </c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 t="s">
        <v>112</v>
      </c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 t="s">
        <v>113</v>
      </c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 t="s">
        <v>114</v>
      </c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</row>
    <row r="28" spans="1:97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9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93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5"/>
    </row>
    <row r="30" spans="1:97" s="31" customFormat="1" ht="16.5">
      <c r="A30" s="70" t="s">
        <v>115</v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</row>
    <row r="32" spans="1:97">
      <c r="A32" s="100" t="s">
        <v>116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96" t="s">
        <v>117</v>
      </c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8"/>
    </row>
    <row r="33" spans="1:97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93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5"/>
    </row>
  </sheetData>
  <mergeCells count="48">
    <mergeCell ref="A33:AF33"/>
    <mergeCell ref="AG33:CS33"/>
    <mergeCell ref="A28:V28"/>
    <mergeCell ref="W28:AV28"/>
    <mergeCell ref="AW28:BV28"/>
    <mergeCell ref="BW28:CS28"/>
    <mergeCell ref="A30:CS30"/>
    <mergeCell ref="A32:AF32"/>
    <mergeCell ref="AG32:CS32"/>
    <mergeCell ref="A23:V23"/>
    <mergeCell ref="W23:AV23"/>
    <mergeCell ref="AW23:BV23"/>
    <mergeCell ref="BW23:CS23"/>
    <mergeCell ref="A25:CS25"/>
    <mergeCell ref="A27:V27"/>
    <mergeCell ref="W27:AV27"/>
    <mergeCell ref="AW27:BV27"/>
    <mergeCell ref="BW27:CS27"/>
    <mergeCell ref="A17:AQ17"/>
    <mergeCell ref="AR17:BU17"/>
    <mergeCell ref="BV17:CS17"/>
    <mergeCell ref="A19:CS19"/>
    <mergeCell ref="A20:CS20"/>
    <mergeCell ref="A22:V22"/>
    <mergeCell ref="W22:AV22"/>
    <mergeCell ref="AW22:BV22"/>
    <mergeCell ref="BW22:CS22"/>
    <mergeCell ref="A9:BE9"/>
    <mergeCell ref="BF9:CS9"/>
    <mergeCell ref="A11:CS11"/>
    <mergeCell ref="A12:CS12"/>
    <mergeCell ref="A14:AQ16"/>
    <mergeCell ref="AR14:BU14"/>
    <mergeCell ref="BV14:CS16"/>
    <mergeCell ref="AZ15:BK15"/>
    <mergeCell ref="AR16:BU16"/>
    <mergeCell ref="A6:BE6"/>
    <mergeCell ref="BF6:CS6"/>
    <mergeCell ref="A7:BE7"/>
    <mergeCell ref="BF7:CS7"/>
    <mergeCell ref="A8:BE8"/>
    <mergeCell ref="BF8:CS8"/>
    <mergeCell ref="B1:CR1"/>
    <mergeCell ref="B2:CR2"/>
    <mergeCell ref="A4:BE4"/>
    <mergeCell ref="BF4:CS4"/>
    <mergeCell ref="A5:BE5"/>
    <mergeCell ref="BF5:CS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B10" sqref="B10"/>
    </sheetView>
  </sheetViews>
  <sheetFormatPr defaultRowHeight="15.75"/>
  <cols>
    <col min="1" max="1" width="48.28515625" style="23" customWidth="1"/>
    <col min="2" max="2" width="35.7109375" style="23" customWidth="1"/>
    <col min="3" max="3" width="2.28515625" style="23" customWidth="1"/>
    <col min="4" max="16384" width="9.140625" style="23"/>
  </cols>
  <sheetData>
    <row r="1" spans="1:3" ht="3" customHeight="1"/>
    <row r="2" spans="1:3" s="21" customFormat="1" ht="16.5" customHeight="1">
      <c r="A2" s="59" t="s">
        <v>118</v>
      </c>
      <c r="B2" s="59"/>
      <c r="C2" s="59"/>
    </row>
    <row r="3" spans="1:3" s="21" customFormat="1" ht="16.5" customHeight="1">
      <c r="A3" s="59"/>
      <c r="B3" s="59"/>
      <c r="C3" s="59"/>
    </row>
    <row r="4" spans="1:3" ht="16.5" customHeight="1">
      <c r="A4" s="59"/>
      <c r="B4" s="59"/>
      <c r="C4" s="59"/>
    </row>
    <row r="5" spans="1:3" ht="16.5">
      <c r="A5" s="30"/>
      <c r="B5" s="30"/>
    </row>
    <row r="6" spans="1:3" ht="31.5">
      <c r="A6" s="24" t="s">
        <v>119</v>
      </c>
      <c r="B6" s="36" t="s">
        <v>25</v>
      </c>
    </row>
    <row r="7" spans="1:3" ht="31.5" customHeight="1">
      <c r="A7" s="24" t="s">
        <v>121</v>
      </c>
      <c r="B7" s="36" t="s">
        <v>25</v>
      </c>
    </row>
    <row r="8" spans="1:3" ht="78.75">
      <c r="A8" s="24" t="s">
        <v>122</v>
      </c>
      <c r="B8" s="36" t="s">
        <v>25</v>
      </c>
    </row>
    <row r="9" spans="1:3" ht="31.5">
      <c r="A9" s="24" t="s">
        <v>123</v>
      </c>
      <c r="B9" s="36" t="s">
        <v>25</v>
      </c>
    </row>
    <row r="11" spans="1:3" ht="30.75" customHeight="1">
      <c r="A11" s="102" t="s">
        <v>152</v>
      </c>
      <c r="B11" s="102"/>
    </row>
  </sheetData>
  <mergeCells count="2">
    <mergeCell ref="A2:C4"/>
    <mergeCell ref="A11:B1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2"/>
  <sheetViews>
    <sheetView workbookViewId="0">
      <selection activeCell="C2" sqref="C2"/>
    </sheetView>
  </sheetViews>
  <sheetFormatPr defaultRowHeight="15"/>
  <cols>
    <col min="1" max="1" width="59.7109375" customWidth="1"/>
    <col min="2" max="2" width="17.5703125" customWidth="1"/>
    <col min="3" max="3" width="22.85546875" customWidth="1"/>
  </cols>
  <sheetData>
    <row r="1" spans="1:3" ht="70.5" customHeight="1">
      <c r="A1" s="103" t="s">
        <v>124</v>
      </c>
      <c r="B1" s="103"/>
    </row>
    <row r="2" spans="1:3" ht="78.75" customHeight="1">
      <c r="A2" s="37" t="s">
        <v>125</v>
      </c>
      <c r="B2" s="38" t="s">
        <v>26</v>
      </c>
      <c r="C2" s="39"/>
    </row>
  </sheetData>
  <mergeCells count="1">
    <mergeCell ref="A1:B1"/>
  </mergeCells>
  <pageMargins left="0.7" right="0.7" top="0.75" bottom="0.75" header="0.3" footer="0.3"/>
  <legacyDrawing r:id="rId1"/>
  <oleObjects>
    <oleObject progId="Word.Document.8" dvAspect="DVASPECT_ICON" link="[1]!''''" oleUpdate="OLEUPDATE_ALWAYS" shapeId="1024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ф 3.1.</vt:lpstr>
      <vt:lpstr>ф 3.2.</vt:lpstr>
      <vt:lpstr>ф 3.3.</vt:lpstr>
      <vt:lpstr>ф 3.4.</vt:lpstr>
      <vt:lpstr>ф 3.5.</vt:lpstr>
      <vt:lpstr>ф 3.6.</vt:lpstr>
      <vt:lpstr>ф 3.7.</vt:lpstr>
      <vt:lpstr>ф 3.8.</vt:lpstr>
      <vt:lpstr>ф 3.9.</vt:lpstr>
      <vt:lpstr>ф 3.10.</vt:lpstr>
      <vt:lpstr>ф 3.11.</vt:lpstr>
      <vt:lpstr>ф 3.12.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GvardeytsevaOV</cp:lastModifiedBy>
  <cp:lastPrinted>2013-05-07T08:42:43Z</cp:lastPrinted>
  <dcterms:created xsi:type="dcterms:W3CDTF">2010-02-17T08:51:56Z</dcterms:created>
  <dcterms:modified xsi:type="dcterms:W3CDTF">2014-03-27T08:08:06Z</dcterms:modified>
</cp:coreProperties>
</file>