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1475" windowHeight="8010" activeTab="1"/>
  </bookViews>
  <sheets>
    <sheet name="титульный" sheetId="1" r:id="rId1"/>
    <sheet name="предложение" sheetId="3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double_rate_tariff">[1]Титульный!$F$34</definedName>
    <definedName name="group_rates">[1]Титульный!$F$32</definedName>
    <definedName name="kind_of_control_method">[1]TEHSHEET!$K$2:$K$5</definedName>
    <definedName name="name_dblRate_1">[1]TEHSHEET!$U$2</definedName>
    <definedName name="name_dblRate_2">[1]TEHSHEET!$V$2</definedName>
    <definedName name="org">[1]Титульный!$F$21</definedName>
    <definedName name="periodEnd">[1]Титульный!$F$17</definedName>
    <definedName name="periodStart">[1]Титульный!$F$16</definedName>
    <definedName name="rate_suppliers">[1]Титульный!$F$38</definedName>
    <definedName name="unit_tariff_double_rate_c">[1]TEHSHEET!$V$3</definedName>
    <definedName name="unit_tariff_double_rate_p">[1]TEHSHEET!$U$3</definedName>
    <definedName name="unit_tariff_single_rate">[1]TEHSHEET!$T$3</definedName>
    <definedName name="unit_tariff_useful_output">[1]TEHSHEET!$W$3</definedName>
  </definedNames>
  <calcPr calcId="145621" iterate="1"/>
</workbook>
</file>

<file path=xl/calcChain.xml><?xml version="1.0" encoding="utf-8"?>
<calcChain xmlns="http://schemas.openxmlformats.org/spreadsheetml/2006/main">
  <c r="C56" i="3" l="1"/>
  <c r="D55" i="3"/>
  <c r="D54" i="3"/>
  <c r="C53" i="3"/>
  <c r="D45" i="3"/>
  <c r="C43" i="3"/>
  <c r="C41" i="3"/>
  <c r="C40" i="3"/>
  <c r="C39" i="3"/>
  <c r="B38" i="3"/>
  <c r="B43" i="3"/>
  <c r="D36" i="3"/>
  <c r="D43" i="3" s="1"/>
  <c r="C36" i="3"/>
  <c r="C34" i="3"/>
  <c r="C33" i="3"/>
  <c r="D32" i="3"/>
  <c r="D50" i="3" s="1"/>
  <c r="C32" i="3"/>
  <c r="B31" i="3"/>
  <c r="B36" i="3"/>
  <c r="C29" i="3"/>
  <c r="B29" i="3"/>
  <c r="C27" i="3"/>
  <c r="C26" i="3"/>
  <c r="C25" i="3"/>
  <c r="B24" i="3"/>
  <c r="D22" i="3"/>
  <c r="D29" i="3" s="1"/>
  <c r="C22" i="3"/>
  <c r="B22" i="3"/>
  <c r="C20" i="3"/>
  <c r="C19" i="3"/>
  <c r="D18" i="3"/>
  <c r="D25" i="3" s="1"/>
  <c r="C18" i="3"/>
  <c r="B17" i="3"/>
  <c r="B19" i="3" s="1"/>
  <c r="B5" i="3"/>
  <c r="B26" i="3" l="1"/>
  <c r="B27" i="3"/>
  <c r="D49" i="3"/>
  <c r="B33" i="3"/>
  <c r="B34" i="3"/>
  <c r="B40" i="3"/>
  <c r="B41" i="3"/>
  <c r="D48" i="3"/>
  <c r="B20" i="3"/>
  <c r="D39" i="3"/>
  <c r="D51" i="3" s="1"/>
  <c r="D47" i="3" l="1"/>
</calcChain>
</file>

<file path=xl/sharedStrings.xml><?xml version="1.0" encoding="utf-8"?>
<sst xmlns="http://schemas.openxmlformats.org/spreadsheetml/2006/main" count="132" uniqueCount="107">
  <si>
    <t>Версия 1.2.3</t>
  </si>
  <si>
    <t>Предложение об установлении тарифов в сфере горячего водоснабжения и о способах приобретения, стоимости и объемах товаров, необходимых для производства регулируемых товаров и (или) оказания регулируемых услуг</t>
  </si>
  <si>
    <t>Субъект РФ</t>
  </si>
  <si>
    <t>Ханты-Мансийский автономный округ</t>
  </si>
  <si>
    <t>Публикация</t>
  </si>
  <si>
    <t>На сайте регулирующего органа</t>
  </si>
  <si>
    <t>По желанию организации информация раскрыта в дополнительных источниках публикации?</t>
  </si>
  <si>
    <t>нет</t>
  </si>
  <si>
    <t>да</t>
  </si>
  <si>
    <t>Указывать разбивку НВВ по полугодиям</t>
  </si>
  <si>
    <t>Период регулирования</t>
  </si>
  <si>
    <t>01.01.2016</t>
  </si>
  <si>
    <t>Начало очередного периода регулирования</t>
  </si>
  <si>
    <t>31.12.2016</t>
  </si>
  <si>
    <t>Окончание очередного периода регулирования</t>
  </si>
  <si>
    <t>Является ли данное юридическое лицо подразделением (филиалом) другой организации</t>
  </si>
  <si>
    <t>Наименование организации</t>
  </si>
  <si>
    <t>ООО "Энергонефть Томск"</t>
  </si>
  <si>
    <t>Наименование филиала</t>
  </si>
  <si>
    <t>ИНН</t>
  </si>
  <si>
    <t>7022010799</t>
  </si>
  <si>
    <t>КПП</t>
  </si>
  <si>
    <t>702201001</t>
  </si>
  <si>
    <t>Вид деятельности</t>
  </si>
  <si>
    <t>Оказание услуг в сфере горячего водоснабжения</t>
  </si>
  <si>
    <t>Режим налогообложения</t>
  </si>
  <si>
    <t>общий</t>
  </si>
  <si>
    <t>Организация выполняет/планирует к выполнению инвестиционную программу</t>
  </si>
  <si>
    <t>тариф на горячую воду (горячее водоснабжение)</t>
  </si>
  <si>
    <t>Тариф</t>
  </si>
  <si>
    <t>Наличие двухставочного тарифа</t>
  </si>
  <si>
    <t>НДС (Отметка об учтенном НДС)</t>
  </si>
  <si>
    <t>тариф указан без НДС для плательщиков НДС</t>
  </si>
  <si>
    <t>Тариф на холодную воду установлен с разбивкой по поставщикам</t>
  </si>
  <si>
    <t>Адрес регулируемой организации</t>
  </si>
  <si>
    <t>Юридический адрес</t>
  </si>
  <si>
    <t>636785, Российская Федерация, Томская область г. Стрежевой, ул. Строителей 95</t>
  </si>
  <si>
    <t>Почтовый адрес</t>
  </si>
  <si>
    <t>Руководитель</t>
  </si>
  <si>
    <t>Фамилия, имя, отчество</t>
  </si>
  <si>
    <t>Мажурин Виктор Александрович</t>
  </si>
  <si>
    <t>(код) номер телефона</t>
  </si>
  <si>
    <t>(382 59)  6-30-04</t>
  </si>
  <si>
    <t>Главный бухгалтер</t>
  </si>
  <si>
    <t>Иващиненко Светлана Анатольевна</t>
  </si>
  <si>
    <t>(382 59)  5-02-90</t>
  </si>
  <si>
    <t>Должностное лицо, ответственное за составление формы</t>
  </si>
  <si>
    <t>Боголюбова М.Д.</t>
  </si>
  <si>
    <t>Должность</t>
  </si>
  <si>
    <t>Ведущий специалист ПЭО</t>
  </si>
  <si>
    <t>8(38259) 6-66-18</t>
  </si>
  <si>
    <t>e-mail</t>
  </si>
  <si>
    <t>BogolybovaMD@energoneft-t.ru</t>
  </si>
  <si>
    <t>№ п/п</t>
  </si>
  <si>
    <t>Информация, подлежащая раскрытию</t>
  </si>
  <si>
    <t>Значение</t>
  </si>
  <si>
    <t>Ссылки на документы</t>
  </si>
  <si>
    <t>Примечание</t>
  </si>
  <si>
    <t>1</t>
  </si>
  <si>
    <t>2</t>
  </si>
  <si>
    <t>3</t>
  </si>
  <si>
    <t>4</t>
  </si>
  <si>
    <t>5</t>
  </si>
  <si>
    <t>Информация о предложении регулируемой организации об установлении тарифов в сфере горячего водоснабжения на очередной период регулирования</t>
  </si>
  <si>
    <t>1.1</t>
  </si>
  <si>
    <t>Копия утвержденной в установленном порядке инвестиционной программы (проекта инвестиционной программы)</t>
  </si>
  <si>
    <t>1.2</t>
  </si>
  <si>
    <t>Предлагаемый метод регулирования</t>
  </si>
  <si>
    <t>1.2.1</t>
  </si>
  <si>
    <t>1.3.1</t>
  </si>
  <si>
    <t>1.3</t>
  </si>
  <si>
    <t>Расчетная величина тарифов</t>
  </si>
  <si>
    <t>1.3.1.1</t>
  </si>
  <si>
    <t>Добавить поставщика</t>
  </si>
  <si>
    <t>1.3.2</t>
  </si>
  <si>
    <t>1.3.2.1</t>
  </si>
  <si>
    <t>1.4</t>
  </si>
  <si>
    <t>Период действия тарифов</t>
  </si>
  <si>
    <t>1.5</t>
  </si>
  <si>
    <t>Сведения о долгосрочных параметрах регулирования (в случае если их установление предусмотрено выбранным методом регулирования)</t>
  </si>
  <si>
    <t>1.6</t>
  </si>
  <si>
    <t>Сведения о необходимой валовой выручке на соответствующий период, в том числе с разбивкой по годам, тыс руб</t>
  </si>
  <si>
    <t>1.6.1</t>
  </si>
  <si>
    <t>1.6.2</t>
  </si>
  <si>
    <t>Добавить НВВ</t>
  </si>
  <si>
    <t>1.7</t>
  </si>
  <si>
    <t>1.7.1</t>
  </si>
  <si>
    <t>1.8</t>
  </si>
  <si>
    <t>Размер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13.05.2013 N 406 (Официальный интернет-портал правовой информации http://www.pravo.gov.ru, 15.05.2013), тыс руб</t>
  </si>
  <si>
    <t>01.01.2017</t>
  </si>
  <si>
    <t>31.12.2018</t>
  </si>
  <si>
    <t>с 01.01.2017 по 31.12.2017</t>
  </si>
  <si>
    <t>метод индексации установленных тарифов</t>
  </si>
  <si>
    <t>1.2.2</t>
  </si>
  <si>
    <t>с 01.01.2018 по 31.12.2018</t>
  </si>
  <si>
    <t>с 01.01.2017 по 30.06.2017</t>
  </si>
  <si>
    <t>с 01.07.2017 по 31.12.2017</t>
  </si>
  <si>
    <t>с 01.01.2018 по 30.06.2018</t>
  </si>
  <si>
    <t>с 01.07.2018 по 31.12.2018</t>
  </si>
  <si>
    <t>1.6.3</t>
  </si>
  <si>
    <t>1.6.4</t>
  </si>
  <si>
    <t>1.7.2</t>
  </si>
  <si>
    <t>1.3.3</t>
  </si>
  <si>
    <t>1.3.3.1</t>
  </si>
  <si>
    <t>1.3.4</t>
  </si>
  <si>
    <t>1.3.4.1</t>
  </si>
  <si>
    <t>Письмо Исх. №29474-АВ/ДОЗИ от 15.10.15г. Министерства экономического развития Российской Федерации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</si>
</sst>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_);[Red]\(&quot;$&quot;#,##0\)"/>
    <numFmt numFmtId="165" formatCode="_-* #,##0.00[$€-1]_-;\-* #,##0.00[$€-1]_-;_-* &quot;-&quot;??[$€-1]_-"/>
  </numFmts>
  <fonts count="3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color indexed="62"/>
      <name val="Calibri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u/>
      <sz val="10"/>
      <color indexed="12"/>
      <name val="Times New Roman Cyr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color theme="1"/>
      <name val="Arial Cyr"/>
      <family val="2"/>
      <charset val="204"/>
    </font>
    <font>
      <sz val="9"/>
      <color theme="0"/>
      <name val="Tahoma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44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/>
      <top style="thin">
        <color indexed="55"/>
      </top>
      <bottom style="double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55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/>
      <top style="double">
        <color indexed="55"/>
      </top>
      <bottom style="thin">
        <color rgb="FFC0C0C0"/>
      </bottom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indexed="22"/>
      </bottom>
      <diagonal/>
    </border>
    <border>
      <left/>
      <right/>
      <top style="thin">
        <color rgb="FFC0C0C0"/>
      </top>
      <bottom style="thin">
        <color indexed="22"/>
      </bottom>
      <diagonal/>
    </border>
  </borders>
  <cellStyleXfs count="66">
    <xf numFmtId="0" fontId="0" fillId="0" borderId="0"/>
    <xf numFmtId="49" fontId="2" fillId="0" borderId="0" applyBorder="0">
      <alignment vertical="top"/>
    </xf>
    <xf numFmtId="0" fontId="4" fillId="0" borderId="0"/>
    <xf numFmtId="165" fontId="4" fillId="0" borderId="0"/>
    <xf numFmtId="0" fontId="31" fillId="0" borderId="0"/>
    <xf numFmtId="38" fontId="25" fillId="0" borderId="0">
      <alignment vertical="top"/>
    </xf>
    <xf numFmtId="38" fontId="25" fillId="0" borderId="0">
      <alignment vertical="top"/>
    </xf>
    <xf numFmtId="38" fontId="25" fillId="0" borderId="0">
      <alignment vertical="top"/>
    </xf>
    <xf numFmtId="38" fontId="25" fillId="0" borderId="0">
      <alignment vertical="top"/>
    </xf>
    <xf numFmtId="38" fontId="25" fillId="0" borderId="0">
      <alignment vertical="top"/>
    </xf>
    <xf numFmtId="38" fontId="25" fillId="0" borderId="0">
      <alignment vertical="top"/>
    </xf>
    <xf numFmtId="38" fontId="25" fillId="0" borderId="0">
      <alignment vertical="top"/>
    </xf>
    <xf numFmtId="38" fontId="25" fillId="0" borderId="0">
      <alignment vertical="top"/>
    </xf>
    <xf numFmtId="38" fontId="25" fillId="0" borderId="0">
      <alignment vertical="top"/>
    </xf>
    <xf numFmtId="38" fontId="25" fillId="0" borderId="0">
      <alignment vertical="top"/>
    </xf>
    <xf numFmtId="38" fontId="25" fillId="0" borderId="0">
      <alignment vertical="top"/>
    </xf>
    <xf numFmtId="38" fontId="25" fillId="0" borderId="0">
      <alignment vertical="top"/>
    </xf>
    <xf numFmtId="0" fontId="15" fillId="0" borderId="1" applyNumberFormat="0" applyAlignment="0">
      <protection locked="0"/>
    </xf>
    <xf numFmtId="164" fontId="5" fillId="0" borderId="0" applyFont="0" applyFill="0" applyBorder="0" applyAlignment="0" applyProtection="0"/>
    <xf numFmtId="0" fontId="12" fillId="0" borderId="0" applyFill="0" applyBorder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5" fillId="2" borderId="1" applyNumberFormat="0" applyAlignment="0"/>
    <xf numFmtId="0" fontId="14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0" fontId="6" fillId="0" borderId="0"/>
    <xf numFmtId="0" fontId="12" fillId="0" borderId="0" applyFill="0" applyBorder="0" applyProtection="0">
      <alignment vertical="center"/>
    </xf>
    <xf numFmtId="0" fontId="12" fillId="0" borderId="0" applyFill="0" applyBorder="0" applyProtection="0">
      <alignment vertical="center"/>
    </xf>
    <xf numFmtId="49" fontId="30" fillId="3" borderId="2" applyNumberFormat="0">
      <alignment horizontal="center" vertical="center"/>
    </xf>
    <xf numFmtId="0" fontId="11" fillId="4" borderId="1" applyNumberFormat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22" fillId="0" borderId="0" applyBorder="0">
      <alignment horizontal="center" vertical="center" wrapText="1"/>
    </xf>
    <xf numFmtId="0" fontId="8" fillId="0" borderId="3" applyBorder="0">
      <alignment horizontal="center" vertical="center" wrapText="1"/>
    </xf>
    <xf numFmtId="4" fontId="2" fillId="5" borderId="4" applyBorder="0">
      <alignment horizontal="right"/>
    </xf>
    <xf numFmtId="49" fontId="2" fillId="0" borderId="0" applyBorder="0">
      <alignment vertical="top"/>
    </xf>
    <xf numFmtId="0" fontId="16" fillId="0" borderId="0"/>
    <xf numFmtId="0" fontId="1" fillId="0" borderId="0"/>
    <xf numFmtId="0" fontId="16" fillId="0" borderId="0"/>
    <xf numFmtId="0" fontId="16" fillId="0" borderId="0"/>
    <xf numFmtId="0" fontId="1" fillId="0" borderId="0"/>
    <xf numFmtId="0" fontId="32" fillId="0" borderId="0"/>
    <xf numFmtId="0" fontId="3" fillId="0" borderId="0"/>
    <xf numFmtId="49" fontId="2" fillId="0" borderId="0" applyBorder="0">
      <alignment vertical="top"/>
    </xf>
    <xf numFmtId="0" fontId="3" fillId="0" borderId="0"/>
    <xf numFmtId="0" fontId="29" fillId="6" borderId="0" applyNumberFormat="0" applyBorder="0" applyAlignment="0">
      <alignment horizontal="left" vertical="center"/>
    </xf>
    <xf numFmtId="0" fontId="29" fillId="6" borderId="0" applyNumberFormat="0" applyBorder="0" applyAlignment="0">
      <alignment horizontal="left" vertical="center"/>
    </xf>
    <xf numFmtId="0" fontId="3" fillId="0" borderId="0"/>
    <xf numFmtId="49" fontId="2" fillId="0" borderId="0" applyBorder="0">
      <alignment vertical="top"/>
    </xf>
    <xf numFmtId="0" fontId="3" fillId="0" borderId="0"/>
    <xf numFmtId="49" fontId="2" fillId="6" borderId="0" applyBorder="0">
      <alignment vertical="top"/>
    </xf>
    <xf numFmtId="49" fontId="2" fillId="6" borderId="0" applyBorder="0">
      <alignment vertical="top"/>
    </xf>
    <xf numFmtId="0" fontId="2" fillId="0" borderId="0">
      <alignment horizontal="left" vertical="center"/>
    </xf>
    <xf numFmtId="0" fontId="3" fillId="0" borderId="0"/>
    <xf numFmtId="0" fontId="3" fillId="0" borderId="0"/>
    <xf numFmtId="0" fontId="16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/>
    <xf numFmtId="4" fontId="2" fillId="7" borderId="0" applyBorder="0">
      <alignment horizontal="right"/>
    </xf>
    <xf numFmtId="4" fontId="2" fillId="7" borderId="5" applyBorder="0">
      <alignment horizontal="right"/>
    </xf>
  </cellStyleXfs>
  <cellXfs count="91">
    <xf numFmtId="0" fontId="0" fillId="0" borderId="0" xfId="0"/>
    <xf numFmtId="49" fontId="2" fillId="0" borderId="0" xfId="1">
      <alignment vertical="top"/>
    </xf>
    <xf numFmtId="0" fontId="9" fillId="0" borderId="0" xfId="57" applyFont="1" applyAlignment="1" applyProtection="1">
      <alignment vertical="center" wrapText="1"/>
    </xf>
    <xf numFmtId="0" fontId="9" fillId="0" borderId="0" xfId="57" applyFont="1" applyAlignment="1" applyProtection="1">
      <alignment horizontal="center" vertical="center" wrapText="1"/>
    </xf>
    <xf numFmtId="0" fontId="2" fillId="8" borderId="0" xfId="57" applyFont="1" applyFill="1" applyBorder="1" applyAlignment="1" applyProtection="1">
      <alignment vertical="center" wrapText="1"/>
    </xf>
    <xf numFmtId="0" fontId="2" fillId="0" borderId="0" xfId="57" applyFont="1" applyBorder="1" applyAlignment="1" applyProtection="1">
      <alignment vertical="center" wrapText="1"/>
    </xf>
    <xf numFmtId="0" fontId="2" fillId="0" borderId="0" xfId="57" applyFont="1" applyAlignment="1" applyProtection="1">
      <alignment horizontal="right" vertical="center"/>
    </xf>
    <xf numFmtId="0" fontId="18" fillId="8" borderId="0" xfId="57" applyFont="1" applyFill="1" applyBorder="1" applyAlignment="1" applyProtection="1">
      <alignment vertical="center" wrapText="1"/>
    </xf>
    <xf numFmtId="0" fontId="8" fillId="8" borderId="0" xfId="57" applyFont="1" applyFill="1" applyBorder="1" applyAlignment="1" applyProtection="1">
      <alignment vertical="center" wrapText="1"/>
    </xf>
    <xf numFmtId="0" fontId="2" fillId="8" borderId="0" xfId="57" applyFont="1" applyFill="1" applyBorder="1" applyAlignment="1" applyProtection="1">
      <alignment horizontal="right" vertical="center" wrapText="1" indent="1"/>
    </xf>
    <xf numFmtId="0" fontId="19" fillId="8" borderId="0" xfId="57" applyFont="1" applyFill="1" applyBorder="1" applyAlignment="1" applyProtection="1">
      <alignment horizontal="center" vertical="center" wrapText="1"/>
    </xf>
    <xf numFmtId="0" fontId="9" fillId="8" borderId="0" xfId="57" applyNumberFormat="1" applyFont="1" applyFill="1" applyBorder="1" applyAlignment="1" applyProtection="1">
      <alignment horizontal="center" vertical="center" wrapText="1"/>
    </xf>
    <xf numFmtId="0" fontId="2" fillId="8" borderId="0" xfId="57" applyNumberFormat="1" applyFont="1" applyFill="1" applyBorder="1" applyAlignment="1" applyProtection="1">
      <alignment horizontal="center" vertical="center" wrapText="1"/>
    </xf>
    <xf numFmtId="0" fontId="2" fillId="8" borderId="0" xfId="57" applyFont="1" applyFill="1" applyBorder="1" applyAlignment="1" applyProtection="1">
      <alignment horizontal="center" vertical="center" wrapText="1"/>
    </xf>
    <xf numFmtId="14" fontId="2" fillId="8" borderId="0" xfId="57" applyNumberFormat="1" applyFont="1" applyFill="1" applyBorder="1" applyAlignment="1" applyProtection="1">
      <alignment horizontal="center" vertical="center" wrapText="1"/>
    </xf>
    <xf numFmtId="0" fontId="17" fillId="0" borderId="0" xfId="57" applyFont="1" applyAlignment="1" applyProtection="1">
      <alignment horizontal="center" vertical="center" wrapText="1"/>
    </xf>
    <xf numFmtId="0" fontId="20" fillId="8" borderId="0" xfId="57" applyNumberFormat="1" applyFont="1" applyFill="1" applyBorder="1" applyAlignment="1" applyProtection="1">
      <alignment horizontal="center" vertical="center" wrapText="1"/>
    </xf>
    <xf numFmtId="0" fontId="2" fillId="8" borderId="0" xfId="57" applyNumberFormat="1" applyFont="1" applyFill="1" applyBorder="1" applyAlignment="1" applyProtection="1">
      <alignment horizontal="right" vertical="center" wrapText="1" indent="1"/>
    </xf>
    <xf numFmtId="0" fontId="2" fillId="0" borderId="0" xfId="57" applyFont="1" applyFill="1" applyAlignment="1" applyProtection="1">
      <alignment vertical="center"/>
    </xf>
    <xf numFmtId="49" fontId="2" fillId="8" borderId="0" xfId="57" applyNumberFormat="1" applyFont="1" applyFill="1" applyBorder="1" applyAlignment="1" applyProtection="1">
      <alignment horizontal="right" vertical="center" wrapText="1" indent="1"/>
    </xf>
    <xf numFmtId="49" fontId="18" fillId="8" borderId="0" xfId="57" applyNumberFormat="1" applyFont="1" applyFill="1" applyBorder="1" applyAlignment="1" applyProtection="1">
      <alignment horizontal="center" vertical="center" wrapText="1"/>
    </xf>
    <xf numFmtId="0" fontId="2" fillId="8" borderId="7" xfId="57" applyFont="1" applyFill="1" applyBorder="1" applyAlignment="1" applyProtection="1">
      <alignment horizontal="right" vertical="center" wrapText="1" indent="1"/>
    </xf>
    <xf numFmtId="49" fontId="2" fillId="9" borderId="8" xfId="57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57" applyFont="1" applyAlignment="1" applyProtection="1">
      <alignment vertical="center" wrapText="1"/>
    </xf>
    <xf numFmtId="49" fontId="2" fillId="7" borderId="8" xfId="57" applyNumberFormat="1" applyFont="1" applyFill="1" applyBorder="1" applyAlignment="1" applyProtection="1">
      <alignment horizontal="center" vertical="center" wrapText="1"/>
    </xf>
    <xf numFmtId="0" fontId="17" fillId="0" borderId="0" xfId="57" applyNumberFormat="1" applyFont="1" applyFill="1" applyBorder="1" applyAlignment="1" applyProtection="1">
      <alignment horizontal="center" vertical="top" wrapText="1"/>
    </xf>
    <xf numFmtId="0" fontId="2" fillId="7" borderId="8" xfId="57" applyFont="1" applyFill="1" applyBorder="1" applyAlignment="1" applyProtection="1">
      <alignment horizontal="center" vertical="center"/>
    </xf>
    <xf numFmtId="49" fontId="2" fillId="0" borderId="8" xfId="57" applyNumberFormat="1" applyFont="1" applyFill="1" applyBorder="1" applyAlignment="1" applyProtection="1">
      <alignment horizontal="center" vertical="center" wrapText="1"/>
    </xf>
    <xf numFmtId="0" fontId="33" fillId="0" borderId="0" xfId="57" applyFont="1" applyAlignment="1" applyProtection="1">
      <alignment horizontal="center" vertical="center" wrapText="1"/>
    </xf>
    <xf numFmtId="49" fontId="2" fillId="11" borderId="8" xfId="58" applyNumberFormat="1" applyFont="1" applyFill="1" applyBorder="1" applyAlignment="1" applyProtection="1">
      <alignment horizontal="center" vertical="center" wrapText="1"/>
    </xf>
    <xf numFmtId="0" fontId="2" fillId="9" borderId="8" xfId="57" applyNumberFormat="1" applyFont="1" applyFill="1" applyBorder="1" applyAlignment="1" applyProtection="1">
      <alignment horizontal="center" vertical="center" wrapText="1"/>
      <protection locked="0"/>
    </xf>
    <xf numFmtId="0" fontId="33" fillId="0" borderId="0" xfId="57" applyNumberFormat="1" applyFont="1" applyFill="1" applyAlignment="1" applyProtection="1">
      <alignment horizontal="left" vertical="center" wrapText="1"/>
    </xf>
    <xf numFmtId="0" fontId="33" fillId="0" borderId="0" xfId="57" applyFont="1" applyFill="1" applyAlignment="1" applyProtection="1">
      <alignment horizontal="left" vertical="center" wrapText="1"/>
    </xf>
    <xf numFmtId="14" fontId="33" fillId="8" borderId="0" xfId="57" applyNumberFormat="1" applyFont="1" applyFill="1" applyBorder="1" applyAlignment="1" applyProtection="1">
      <alignment horizontal="left" vertical="center" wrapText="1"/>
    </xf>
    <xf numFmtId="14" fontId="33" fillId="0" borderId="0" xfId="57" applyNumberFormat="1" applyFont="1" applyFill="1" applyAlignment="1" applyProtection="1">
      <alignment horizontal="left" vertical="center" wrapText="1"/>
    </xf>
    <xf numFmtId="14" fontId="33" fillId="8" borderId="0" xfId="57" applyNumberFormat="1" applyFont="1" applyFill="1" applyBorder="1" applyAlignment="1" applyProtection="1">
      <alignment horizontal="left" vertical="center"/>
    </xf>
    <xf numFmtId="0" fontId="33" fillId="0" borderId="0" xfId="57" applyFont="1" applyFill="1" applyBorder="1" applyAlignment="1" applyProtection="1">
      <alignment horizontal="left" vertical="center" wrapText="1"/>
    </xf>
    <xf numFmtId="49" fontId="33" fillId="0" borderId="0" xfId="57" applyNumberFormat="1" applyFont="1" applyFill="1" applyBorder="1" applyAlignment="1" applyProtection="1">
      <alignment horizontal="left" vertical="center" wrapText="1"/>
    </xf>
    <xf numFmtId="0" fontId="33" fillId="0" borderId="0" xfId="57" applyFont="1" applyAlignment="1" applyProtection="1">
      <alignment vertical="center" wrapText="1"/>
    </xf>
    <xf numFmtId="0" fontId="2" fillId="8" borderId="0" xfId="59" applyFont="1" applyFill="1" applyBorder="1" applyAlignment="1" applyProtection="1">
      <alignment vertical="center" wrapText="1"/>
    </xf>
    <xf numFmtId="0" fontId="2" fillId="8" borderId="6" xfId="59" applyFont="1" applyFill="1" applyBorder="1" applyAlignment="1" applyProtection="1">
      <alignment horizontal="center" vertical="center" wrapText="1"/>
    </xf>
    <xf numFmtId="0" fontId="8" fillId="8" borderId="0" xfId="59" applyFont="1" applyFill="1" applyBorder="1" applyAlignment="1" applyProtection="1">
      <alignment horizontal="center" vertical="center" wrapText="1"/>
    </xf>
    <xf numFmtId="0" fontId="2" fillId="8" borderId="0" xfId="59" applyFont="1" applyFill="1" applyBorder="1" applyAlignment="1" applyProtection="1">
      <alignment horizontal="center" vertical="center" wrapText="1"/>
    </xf>
    <xf numFmtId="0" fontId="2" fillId="0" borderId="8" xfId="59" applyFont="1" applyFill="1" applyBorder="1" applyAlignment="1" applyProtection="1">
      <alignment vertical="center" wrapText="1"/>
    </xf>
    <xf numFmtId="4" fontId="2" fillId="9" borderId="8" xfId="59" applyNumberFormat="1" applyFont="1" applyFill="1" applyBorder="1" applyAlignment="1" applyProtection="1">
      <alignment horizontal="right" vertical="center" wrapText="1"/>
      <protection locked="0"/>
    </xf>
    <xf numFmtId="4" fontId="2" fillId="9" borderId="13" xfId="59" applyNumberFormat="1" applyFont="1" applyFill="1" applyBorder="1" applyAlignment="1" applyProtection="1">
      <alignment horizontal="right" vertical="center" wrapText="1"/>
      <protection locked="0"/>
    </xf>
    <xf numFmtId="49" fontId="9" fillId="0" borderId="8" xfId="59" applyNumberFormat="1" applyFont="1" applyFill="1" applyBorder="1" applyAlignment="1" applyProtection="1">
      <alignment horizontal="center" vertical="center" wrapText="1"/>
    </xf>
    <xf numFmtId="4" fontId="9" fillId="0" borderId="13" xfId="59" applyNumberFormat="1" applyFont="1" applyFill="1" applyBorder="1" applyAlignment="1" applyProtection="1">
      <alignment horizontal="right" vertical="center" wrapText="1"/>
    </xf>
    <xf numFmtId="0" fontId="9" fillId="0" borderId="8" xfId="59" applyFont="1" applyFill="1" applyBorder="1" applyAlignment="1" applyProtection="1">
      <alignment horizontal="left" vertical="center" wrapText="1" indent="2"/>
    </xf>
    <xf numFmtId="49" fontId="24" fillId="8" borderId="17" xfId="38" applyNumberFormat="1" applyFont="1" applyFill="1" applyBorder="1" applyAlignment="1" applyProtection="1">
      <alignment horizontal="center" vertical="center" wrapText="1"/>
    </xf>
    <xf numFmtId="4" fontId="2" fillId="8" borderId="8" xfId="59" applyNumberFormat="1" applyFont="1" applyFill="1" applyBorder="1" applyAlignment="1" applyProtection="1">
      <alignment horizontal="right" vertical="center" wrapText="1"/>
    </xf>
    <xf numFmtId="0" fontId="2" fillId="0" borderId="18" xfId="59" applyFont="1" applyFill="1" applyBorder="1" applyAlignment="1" applyProtection="1">
      <alignment horizontal="left" vertical="center" wrapText="1"/>
    </xf>
    <xf numFmtId="0" fontId="33" fillId="0" borderId="8" xfId="59" applyFont="1" applyFill="1" applyBorder="1" applyAlignment="1" applyProtection="1">
      <alignment vertical="center" wrapText="1"/>
    </xf>
    <xf numFmtId="0" fontId="33" fillId="0" borderId="18" xfId="59" applyFont="1" applyFill="1" applyBorder="1" applyAlignment="1" applyProtection="1">
      <alignment vertical="center" wrapText="1"/>
    </xf>
    <xf numFmtId="0" fontId="33" fillId="8" borderId="13" xfId="59" applyFont="1" applyFill="1" applyBorder="1" applyAlignment="1" applyProtection="1">
      <alignment vertical="center" wrapText="1"/>
    </xf>
    <xf numFmtId="4" fontId="33" fillId="8" borderId="13" xfId="59" applyNumberFormat="1" applyFont="1" applyFill="1" applyBorder="1" applyAlignment="1" applyProtection="1">
      <alignment horizontal="right" vertical="center" wrapText="1"/>
    </xf>
    <xf numFmtId="0" fontId="2" fillId="0" borderId="19" xfId="59" applyFont="1" applyFill="1" applyBorder="1" applyAlignment="1" applyProtection="1">
      <alignment horizontal="left" vertical="center" wrapText="1"/>
    </xf>
    <xf numFmtId="49" fontId="10" fillId="8" borderId="8" xfId="29" applyNumberFormat="1" applyFont="1" applyFill="1" applyBorder="1" applyAlignment="1" applyProtection="1">
      <alignment horizontal="left" vertical="center" wrapText="1"/>
    </xf>
    <xf numFmtId="0" fontId="9" fillId="0" borderId="8" xfId="59" applyFont="1" applyFill="1" applyBorder="1" applyAlignment="1" applyProtection="1">
      <alignment horizontal="left" vertical="center" wrapText="1"/>
    </xf>
    <xf numFmtId="0" fontId="2" fillId="8" borderId="8" xfId="59" applyFont="1" applyFill="1" applyBorder="1" applyAlignment="1" applyProtection="1">
      <alignment horizontal="left" vertical="center" wrapText="1"/>
    </xf>
    <xf numFmtId="0" fontId="33" fillId="0" borderId="18" xfId="59" applyFont="1" applyFill="1" applyBorder="1" applyAlignment="1" applyProtection="1">
      <alignment horizontal="left" vertical="center" wrapText="1"/>
    </xf>
    <xf numFmtId="49" fontId="2" fillId="8" borderId="8" xfId="59" applyNumberFormat="1" applyFont="1" applyFill="1" applyBorder="1" applyAlignment="1" applyProtection="1">
      <alignment horizontal="left" vertical="center" wrapText="1"/>
    </xf>
    <xf numFmtId="49" fontId="9" fillId="8" borderId="8" xfId="59" applyNumberFormat="1" applyFont="1" applyFill="1" applyBorder="1" applyAlignment="1" applyProtection="1">
      <alignment horizontal="left" vertical="center" wrapText="1"/>
    </xf>
    <xf numFmtId="49" fontId="2" fillId="5" borderId="8" xfId="59" applyNumberFormat="1" applyFont="1" applyFill="1" applyBorder="1" applyAlignment="1" applyProtection="1">
      <alignment horizontal="left" vertical="center" wrapText="1"/>
      <protection locked="0"/>
    </xf>
    <xf numFmtId="49" fontId="9" fillId="0" borderId="8" xfId="59" applyNumberFormat="1" applyFont="1" applyFill="1" applyBorder="1" applyAlignment="1" applyProtection="1">
      <alignment horizontal="left" vertical="center" wrapText="1"/>
    </xf>
    <xf numFmtId="0" fontId="33" fillId="8" borderId="8" xfId="59" applyFont="1" applyFill="1" applyBorder="1" applyAlignment="1" applyProtection="1">
      <alignment horizontal="left" vertical="center" wrapText="1"/>
    </xf>
    <xf numFmtId="0" fontId="2" fillId="9" borderId="8" xfId="59" applyNumberFormat="1" applyFont="1" applyFill="1" applyBorder="1" applyAlignment="1" applyProtection="1">
      <alignment horizontal="left" vertical="center" wrapText="1"/>
      <protection locked="0"/>
    </xf>
    <xf numFmtId="0" fontId="33" fillId="0" borderId="8" xfId="59" applyFont="1" applyFill="1" applyBorder="1" applyAlignment="1" applyProtection="1">
      <alignment horizontal="left" vertical="center" wrapText="1" indent="2"/>
    </xf>
    <xf numFmtId="0" fontId="2" fillId="0" borderId="8" xfId="59" applyFont="1" applyFill="1" applyBorder="1" applyAlignment="1" applyProtection="1">
      <alignment horizontal="left" vertical="center" wrapText="1" indent="3"/>
    </xf>
    <xf numFmtId="0" fontId="33" fillId="8" borderId="8" xfId="59" applyNumberFormat="1" applyFont="1" applyFill="1" applyBorder="1" applyAlignment="1" applyProtection="1">
      <alignment horizontal="center" vertical="center" wrapText="1"/>
    </xf>
    <xf numFmtId="49" fontId="10" fillId="5" borderId="8" xfId="29" applyNumberFormat="1" applyFont="1" applyFill="1" applyBorder="1" applyAlignment="1" applyProtection="1">
      <alignment horizontal="left" vertical="center" wrapText="1"/>
      <protection locked="0"/>
    </xf>
    <xf numFmtId="0" fontId="15" fillId="0" borderId="15" xfId="60" applyFont="1" applyBorder="1" applyAlignment="1">
      <alignment horizontal="center" vertical="center" wrapText="1"/>
    </xf>
    <xf numFmtId="0" fontId="15" fillId="0" borderId="14" xfId="60" applyFont="1" applyBorder="1" applyAlignment="1">
      <alignment horizontal="center" vertical="center" wrapText="1"/>
    </xf>
    <xf numFmtId="0" fontId="2" fillId="0" borderId="16" xfId="37" applyFont="1" applyFill="1" applyBorder="1" applyAlignment="1" applyProtection="1">
      <alignment horizontal="center" vertical="center" wrapText="1"/>
    </xf>
    <xf numFmtId="49" fontId="0" fillId="11" borderId="8" xfId="58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38" applyFont="1" applyFill="1" applyBorder="1" applyAlignment="1" applyProtection="1">
      <alignment horizontal="center" vertical="center" wrapText="1"/>
    </xf>
    <xf numFmtId="0" fontId="0" fillId="0" borderId="12" xfId="38" applyFont="1" applyFill="1" applyBorder="1" applyAlignment="1" applyProtection="1">
      <alignment horizontal="center" vertical="center" wrapText="1"/>
    </xf>
    <xf numFmtId="49" fontId="0" fillId="8" borderId="8" xfId="59" applyNumberFormat="1" applyFont="1" applyFill="1" applyBorder="1" applyAlignment="1" applyProtection="1">
      <alignment horizontal="center" vertical="center" wrapText="1"/>
    </xf>
    <xf numFmtId="0" fontId="0" fillId="0" borderId="8" xfId="59" applyFont="1" applyFill="1" applyBorder="1" applyAlignment="1" applyProtection="1">
      <alignment horizontal="left" vertical="center" wrapText="1" indent="1"/>
    </xf>
    <xf numFmtId="0" fontId="0" fillId="0" borderId="8" xfId="59" applyFont="1" applyFill="1" applyBorder="1" applyAlignment="1" applyProtection="1">
      <alignment horizontal="left" vertical="center" wrapText="1" indent="2"/>
    </xf>
    <xf numFmtId="49" fontId="0" fillId="8" borderId="8" xfId="59" applyNumberFormat="1" applyFont="1" applyFill="1" applyBorder="1" applyAlignment="1" applyProtection="1">
      <alignment horizontal="left" vertical="center" wrapText="1" indent="3"/>
    </xf>
    <xf numFmtId="0" fontId="0" fillId="8" borderId="8" xfId="59" applyNumberFormat="1" applyFont="1" applyFill="1" applyBorder="1" applyAlignment="1" applyProtection="1">
      <alignment horizontal="center" vertical="center" wrapText="1"/>
    </xf>
    <xf numFmtId="0" fontId="0" fillId="0" borderId="8" xfId="59" applyFont="1" applyFill="1" applyBorder="1" applyAlignment="1" applyProtection="1">
      <alignment horizontal="left" vertical="center" wrapText="1" indent="4"/>
    </xf>
    <xf numFmtId="0" fontId="23" fillId="10" borderId="9" xfId="0" applyFont="1" applyFill="1" applyBorder="1" applyAlignment="1" applyProtection="1">
      <alignment horizontal="center" vertical="center"/>
    </xf>
    <xf numFmtId="0" fontId="23" fillId="10" borderId="10" xfId="0" applyFont="1" applyFill="1" applyBorder="1" applyAlignment="1" applyProtection="1">
      <alignment horizontal="left" vertical="center" indent="3"/>
    </xf>
    <xf numFmtId="0" fontId="23" fillId="10" borderId="10" xfId="0" applyFont="1" applyFill="1" applyBorder="1" applyAlignment="1" applyProtection="1">
      <alignment horizontal="left" vertical="center"/>
    </xf>
    <xf numFmtId="0" fontId="23" fillId="10" borderId="11" xfId="0" applyFont="1" applyFill="1" applyBorder="1" applyAlignment="1" applyProtection="1">
      <alignment horizontal="left" vertical="center"/>
    </xf>
    <xf numFmtId="0" fontId="0" fillId="0" borderId="8" xfId="59" applyFont="1" applyFill="1" applyBorder="1" applyAlignment="1" applyProtection="1">
      <alignment horizontal="left" vertical="center" wrapText="1" indent="3"/>
    </xf>
    <xf numFmtId="4" fontId="0" fillId="7" borderId="8" xfId="59" applyNumberFormat="1" applyFont="1" applyFill="1" applyBorder="1" applyAlignment="1" applyProtection="1">
      <alignment horizontal="right" vertical="center" wrapText="1"/>
    </xf>
    <xf numFmtId="49" fontId="10" fillId="9" borderId="8" xfId="29" applyNumberFormat="1" applyFont="1" applyFill="1" applyBorder="1" applyAlignment="1" applyProtection="1">
      <alignment horizontal="left" vertical="center" wrapText="1"/>
      <protection locked="0"/>
    </xf>
    <xf numFmtId="49" fontId="0" fillId="5" borderId="8" xfId="59" applyNumberFormat="1" applyFont="1" applyFill="1" applyBorder="1" applyAlignment="1" applyProtection="1">
      <alignment horizontal="left" vertical="center" wrapText="1"/>
      <protection locked="0"/>
    </xf>
  </cellXfs>
  <cellStyles count="66">
    <cellStyle name=" 1" xfId="2"/>
    <cellStyle name=" 1 2" xfId="3"/>
    <cellStyle name=" 1_Stage1" xfId="4"/>
    <cellStyle name="_Model_RAB Мой_PR.PROG.WARM.NOTCOMBI.2012.2.16_v1.4(04.04.11) " xfId="5"/>
    <cellStyle name="_Model_RAB Мой_Книга2_PR.PROG.WARM.NOTCOMBI.2012.2.16_v1.4(04.04.11) " xfId="6"/>
    <cellStyle name="_Model_RAB_MRSK_svod_PR.PROG.WARM.NOTCOMBI.2012.2.16_v1.4(04.04.11) " xfId="7"/>
    <cellStyle name="_Model_RAB_MRSK_svod_Книга2_PR.PROG.WARM.NOTCOMBI.2012.2.16_v1.4(04.04.11) " xfId="8"/>
    <cellStyle name="_МОДЕЛЬ_1 (2)_PR.PROG.WARM.NOTCOMBI.2012.2.16_v1.4(04.04.11) " xfId="9"/>
    <cellStyle name="_МОДЕЛЬ_1 (2)_Книга2_PR.PROG.WARM.NOTCOMBI.2012.2.16_v1.4(04.04.11) " xfId="10"/>
    <cellStyle name="_пр 5 тариф RAB_PR.PROG.WARM.NOTCOMBI.2012.2.16_v1.4(04.04.11) " xfId="11"/>
    <cellStyle name="_пр 5 тариф RAB_Книга2_PR.PROG.WARM.NOTCOMBI.2012.2.16_v1.4(04.04.11) " xfId="12"/>
    <cellStyle name="_Расчет RAB_22072008_PR.PROG.WARM.NOTCOMBI.2012.2.16_v1.4(04.04.11) " xfId="13"/>
    <cellStyle name="_Расчет RAB_22072008_Книга2_PR.PROG.WARM.NOTCOMBI.2012.2.16_v1.4(04.04.11) " xfId="14"/>
    <cellStyle name="_Расчет RAB_Лен и МОЭСК_с 2010 года_14.04.2009_со сглаж_version 3.0_без ФСК_PR.PROG.WARM.NOTCOMBI.2012.2.16_v1.4(04.04.11) " xfId="15"/>
    <cellStyle name="_Расчет RAB_Лен и МОЭСК_с 2010 года_14.04.2009_со сглаж_version 3.0_без ФСК_Книга2_PR.PROG.WARM.NOTCOMBI.2012.2.16_v1.4(04.04.11) " xfId="16"/>
    <cellStyle name="Cells 2" xfId="17"/>
    <cellStyle name="Currency [0]" xfId="18"/>
    <cellStyle name="Currency2" xfId="19"/>
    <cellStyle name="Followed Hyperlink" xfId="20"/>
    <cellStyle name="Header 3" xfId="21"/>
    <cellStyle name="Hyperlink" xfId="22"/>
    <cellStyle name="normal" xfId="23"/>
    <cellStyle name="Normal1" xfId="24"/>
    <cellStyle name="Normal2" xfId="25"/>
    <cellStyle name="Percent1" xfId="26"/>
    <cellStyle name="Title 4" xfId="27"/>
    <cellStyle name="Ввод  2" xfId="28"/>
    <cellStyle name="Гиперссылка" xfId="29" builtinId="8"/>
    <cellStyle name="Гиперссылка 2" xfId="30"/>
    <cellStyle name="Гиперссылка 2 2" xfId="31"/>
    <cellStyle name="Гиперссылка 2 2 2" xfId="32"/>
    <cellStyle name="Гиперссылка 3" xfId="33"/>
    <cellStyle name="Гиперссылка 4" xfId="34"/>
    <cellStyle name="Гиперссылка 4 2" xfId="35"/>
    <cellStyle name="Гиперссылка 4 6" xfId="36"/>
    <cellStyle name="Заголовок" xfId="37"/>
    <cellStyle name="ЗаголовокСтолбца" xfId="38"/>
    <cellStyle name="Значение" xfId="39"/>
    <cellStyle name="Обычный" xfId="0" builtinId="0"/>
    <cellStyle name="Обычный 10" xfId="40"/>
    <cellStyle name="Обычный 11" xfId="41"/>
    <cellStyle name="Обычный 12" xfId="42"/>
    <cellStyle name="Обычный 12 2" xfId="43"/>
    <cellStyle name="Обычный 12 3 2" xfId="44"/>
    <cellStyle name="Обычный 14" xfId="45"/>
    <cellStyle name="Обычный 14 2" xfId="46"/>
    <cellStyle name="Обычный 2" xfId="47"/>
    <cellStyle name="Обычный 2 10" xfId="48"/>
    <cellStyle name="Обычный 2 10 2" xfId="49"/>
    <cellStyle name="Обычный 2 14" xfId="50"/>
    <cellStyle name="Обычный 2 2" xfId="51"/>
    <cellStyle name="Обычный 2 8" xfId="52"/>
    <cellStyle name="Обычный 2_Новая инструкция1_фст" xfId="53"/>
    <cellStyle name="Обычный 3" xfId="54"/>
    <cellStyle name="Обычный 3 3" xfId="55"/>
    <cellStyle name="Обычный 3 3 2" xfId="56"/>
    <cellStyle name="Обычный 4" xfId="1"/>
    <cellStyle name="Обычный_SIMPLE_1_massive2" xfId="57"/>
    <cellStyle name="Обычный_ЖКУ_проект3" xfId="58"/>
    <cellStyle name="Обычный_Мониторинг инвестиций" xfId="59"/>
    <cellStyle name="Обычный_Шаблон по источникам для Модуля Реестр (2)" xfId="60"/>
    <cellStyle name="Процентный 10" xfId="61"/>
    <cellStyle name="Процентный 2" xfId="62"/>
    <cellStyle name="Стиль 1" xfId="63"/>
    <cellStyle name="Формула" xfId="64"/>
    <cellStyle name="ФормулаВБ_Мониторинг инвестиций" xfId="6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6</xdr:row>
      <xdr:rowOff>0</xdr:rowOff>
    </xdr:from>
    <xdr:to>
      <xdr:col>6</xdr:col>
      <xdr:colOff>219075</xdr:colOff>
      <xdr:row>7</xdr:row>
      <xdr:rowOff>0</xdr:rowOff>
    </xdr:to>
    <xdr:pic macro="[1]!modInfo.MainSheetHelp">
      <xdr:nvPicPr>
        <xdr:cNvPr id="29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24950" y="8953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7</xdr:row>
      <xdr:rowOff>0</xdr:rowOff>
    </xdr:to>
    <xdr:pic macro="[1]!modInfo.MainSheetHelp">
      <xdr:nvPicPr>
        <xdr:cNvPr id="30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5" y="8953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3409950</xdr:colOff>
      <xdr:row>45</xdr:row>
      <xdr:rowOff>0</xdr:rowOff>
    </xdr:from>
    <xdr:to>
      <xdr:col>3</xdr:col>
      <xdr:colOff>0</xdr:colOff>
      <xdr:row>45</xdr:row>
      <xdr:rowOff>571500</xdr:rowOff>
    </xdr:to>
    <xdr:pic macro="[1]!modInfo.MainSheetHelp">
      <xdr:nvPicPr>
        <xdr:cNvPr id="31" name="ExcludeHelp_3" descr="Справка по листу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51720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3</xdr:col>
      <xdr:colOff>38100</xdr:colOff>
      <xdr:row>45</xdr:row>
      <xdr:rowOff>0</xdr:rowOff>
    </xdr:from>
    <xdr:to>
      <xdr:col>3</xdr:col>
      <xdr:colOff>228600</xdr:colOff>
      <xdr:row>45</xdr:row>
      <xdr:rowOff>590550</xdr:rowOff>
    </xdr:to>
    <xdr:grpSp>
      <xdr:nvGrpSpPr>
        <xdr:cNvPr id="32" name="shCalendar" hidden="1"/>
        <xdr:cNvGrpSpPr>
          <a:grpSpLocks/>
        </xdr:cNvGrpSpPr>
      </xdr:nvGrpSpPr>
      <xdr:grpSpPr bwMode="auto">
        <a:xfrm>
          <a:off x="4705350" y="6296025"/>
          <a:ext cx="190500" cy="590550"/>
          <a:chOff x="13896191" y="1813753"/>
          <a:chExt cx="211023" cy="178845"/>
        </a:xfrm>
      </xdr:grpSpPr>
      <xdr:sp macro="[1]!modfrmDateChoose.CalendarShow" textlink="">
        <xdr:nvSpPr>
          <xdr:cNvPr id="3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3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3</xdr:col>
      <xdr:colOff>38100</xdr:colOff>
      <xdr:row>45</xdr:row>
      <xdr:rowOff>0</xdr:rowOff>
    </xdr:from>
    <xdr:to>
      <xdr:col>3</xdr:col>
      <xdr:colOff>228600</xdr:colOff>
      <xdr:row>45</xdr:row>
      <xdr:rowOff>590550</xdr:rowOff>
    </xdr:to>
    <xdr:grpSp>
      <xdr:nvGrpSpPr>
        <xdr:cNvPr id="35" name="shCalendar" hidden="1"/>
        <xdr:cNvGrpSpPr>
          <a:grpSpLocks/>
        </xdr:cNvGrpSpPr>
      </xdr:nvGrpSpPr>
      <xdr:grpSpPr bwMode="auto">
        <a:xfrm>
          <a:off x="4705350" y="6296025"/>
          <a:ext cx="190500" cy="590550"/>
          <a:chOff x="13896191" y="1813753"/>
          <a:chExt cx="211023" cy="178845"/>
        </a:xfrm>
      </xdr:grpSpPr>
      <xdr:sp macro="[1]!modfrmDateChoose.CalendarShow" textlink="">
        <xdr:nvSpPr>
          <xdr:cNvPr id="3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3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89;&#1082;&#1088;&#1099;&#1090;&#1080;&#1077;%20&#1080;&#1085;&#1092;&#1088;&#1086;&#1084;&#1072;&#1094;&#1080;&#1080;/2016/&#1056;&#1057;&#1058;/&#1087;&#1088;&#1077;&#1076;&#1083;&#1086;&#1078;&#1077;&#1085;&#1080;&#1103;%20&#1086;&#1073;%20&#1091;&#1089;&#1090;&#1072;&#1085;&#1086;&#1074;&#1083;&#1077;&#1085;&#1080;&#1080;%20&#1090;&#1072;&#1088;&#1080;&#1092;&#1086;&#1074;%20&#1085;&#1072;%202017-2018/&#1082;%20&#1079;&#1072;&#1075;&#1088;&#1091;&#1079;&#1082;&#1077;/JKH.OPEN.INFO.REQUEST.GVS%202017-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89;&#1082;&#1088;&#1099;&#1090;&#1080;&#1077;%20&#1080;&#1085;&#1092;&#1088;&#1086;&#1084;&#1072;&#1094;&#1080;&#1080;/2016/&#1056;&#1057;&#1058;/&#1087;&#1088;&#1077;&#1076;&#1083;&#1086;&#1078;&#1077;&#1085;&#1080;&#1103;%20&#1086;&#1073;%20&#1091;&#1089;&#1090;&#1072;&#1085;&#1086;&#1074;&#1083;&#1077;&#1085;&#1080;&#1080;%20&#1090;&#1072;&#1088;&#1080;&#1092;&#1086;&#1074;%20&#1085;&#1072;%202017-2018/&#1082;%20&#1079;&#1072;&#1075;&#1088;&#1091;&#1079;&#1082;&#1077;/JKH.OPEN.INFO.REQUEST.HVS%20&#1087;&#1080;&#1090;&#1100;&#1077;&#1074;&#1072;&#1103;%202017-201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89;&#1082;&#1088;&#1099;&#1090;&#1080;&#1077;%20&#1080;&#1085;&#1092;&#1088;&#1086;&#1084;&#1072;&#1094;&#1080;&#1080;/2016/&#1056;&#1057;&#1058;/&#1087;&#1088;&#1077;&#1076;&#1083;&#1086;&#1078;&#1077;&#1085;&#1080;&#1103;%20&#1086;&#1073;%20&#1091;&#1089;&#1090;&#1072;&#1085;&#1086;&#1074;&#1083;&#1077;&#1085;&#1080;&#1080;%20&#1090;&#1072;&#1088;&#1080;&#1092;&#1086;&#1074;%20&#1085;&#1072;%202017-2018/&#1082;%20&#1079;&#1072;&#1075;&#1088;&#1091;&#1079;&#1082;&#1077;/JKH.OPEN.INFO.REQUEST.WARM%202017-201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69;&#1050;%202017/&#1042;&#1086;&#1076;&#1086;&#1089;&#1085;&#1072;&#1073;&#1078;&#1077;&#1085;&#1080;&#1077;/&#1058;&#1102;&#1084;&#1077;&#1085;&#1089;&#1082;&#1072;&#1103;%20&#1086;&#1073;&#1083;&#1072;&#1089;&#1090;&#1100;/&#1041;&#1072;&#1083;&#1072;&#1085;&#1089;&#1099;/&#1050;&#1086;&#1087;&#1080;&#1103;%20&#1041;&#1072;&#1083;&#1072;&#1085;&#1089;%20&#1074;&#1086;&#1076;&#1086;&#1089;&#1085;&#1072;&#1073;&#1078;&#1077;&#1085;&#1080;&#1103;%20&#1085;&#1072;%202017%20&#1075;&#1086;&#1076;%20&#1061;&#1052;&#1040;&#1054;%20&#1087;&#1086;%20&#1084;&#1077;&#1089;&#1103;&#1094;&#1072;&#1084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89;&#1082;&#1088;&#1099;&#1090;&#1080;&#1077;%20&#1080;&#1085;&#1092;&#1088;&#1086;&#1084;&#1072;&#1094;&#1080;&#1080;/2016/&#1056;&#1057;&#1058;/&#1087;&#1088;&#1077;&#1076;&#1083;&#1086;&#1078;&#1077;&#1085;&#1080;&#1103;%20&#1086;&#1073;%20&#1091;&#1089;&#1090;&#1072;&#1085;&#1086;&#1074;&#1083;&#1077;&#1085;&#1080;&#1080;%20&#1090;&#1072;&#1088;&#1080;&#1092;&#1086;&#1074;%20&#1085;&#1072;%202017-2018/&#1090;&#1077;&#1087;&#1083;&#1086;%202017%20&#1061;&#1052;&#1040;&#105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Prov"/>
      <sheetName val="modList00"/>
      <sheetName val="modList01"/>
      <sheetName val="modList02"/>
      <sheetName val="Инструкция"/>
      <sheetName val="Лог обновления"/>
      <sheetName val="Титульный"/>
      <sheetName val="Список МО"/>
      <sheetName val="Стандарты"/>
      <sheetName val="Ссылки на публикации"/>
      <sheetName val="Комментарии"/>
      <sheetName val="Проверка"/>
      <sheetName val="AllSheetsInThisWorkbook"/>
      <sheetName val="TEHSHEET"/>
      <sheetName val="et_union_hor"/>
      <sheetName val="et_union_vert"/>
      <sheetName val="modInfo"/>
      <sheetName val="modRegion"/>
      <sheetName val="modReestr"/>
      <sheetName val="modfrmReestr"/>
      <sheetName val="modUpdTemplMain"/>
      <sheetName val="REESTR_ORG"/>
      <sheetName val="modClassifierValidate"/>
      <sheetName val="modHyp"/>
      <sheetName val="modList03"/>
      <sheetName val="modfrmDateChoose"/>
      <sheetName val="modComm"/>
      <sheetName val="modThisWorkbook"/>
      <sheetName val="REESTR_MO"/>
      <sheetName val="modfrmReestrMR"/>
      <sheetName val="modfrmCheckUpdates"/>
    </sheetNames>
    <definedNames>
      <definedName name="modfrmDateChoose.CalendarShow"/>
      <definedName name="modInfo.MainSheetHel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6">
          <cell r="F16" t="str">
            <v>01.01.2017</v>
          </cell>
        </row>
        <row r="17">
          <cell r="F17" t="str">
            <v>31.12.2018</v>
          </cell>
        </row>
        <row r="21">
          <cell r="F21" t="str">
            <v>ООО "Энергонефть Томск"</v>
          </cell>
        </row>
        <row r="32">
          <cell r="F32" t="str">
            <v>тариф на горячую воду (горячее водоснабжение)</v>
          </cell>
        </row>
        <row r="34">
          <cell r="F34" t="str">
            <v>нет</v>
          </cell>
        </row>
        <row r="38">
          <cell r="F38" t="str">
            <v>нет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K2" t="str">
            <v>метод экономически обоснованных расходов (затрат)</v>
          </cell>
          <cell r="U2" t="str">
            <v>потребление</v>
          </cell>
          <cell r="V2" t="str">
            <v>содержание</v>
          </cell>
        </row>
        <row r="3">
          <cell r="K3" t="str">
            <v>метод индексации установленных тарифов</v>
          </cell>
          <cell r="T3" t="str">
            <v>руб/м3</v>
          </cell>
          <cell r="U3" t="str">
            <v>руб/м3</v>
          </cell>
          <cell r="V3" t="str">
            <v>тыс руб в месяц/м3/час</v>
          </cell>
          <cell r="W3" t="str">
            <v>тыс м3</v>
          </cell>
        </row>
        <row r="4">
          <cell r="K4" t="str">
            <v>метод обеспечения доходности инвестированного капитала</v>
          </cell>
          <cell r="R4" t="str">
            <v>компонент на холодную воду</v>
          </cell>
          <cell r="S4" t="str">
            <v>тариф на горячую воду (горячее водоснабжение)</v>
          </cell>
        </row>
        <row r="5">
          <cell r="K5" t="str">
            <v>метод сравнения аналогов</v>
          </cell>
        </row>
        <row r="7">
          <cell r="R7" t="str">
            <v>компонент на тепловую энергию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Prov"/>
      <sheetName val="modList00"/>
      <sheetName val="modList01"/>
      <sheetName val="modList02"/>
      <sheetName val="Инструкция"/>
      <sheetName val="Лог обновления"/>
      <sheetName val="Титульный"/>
      <sheetName val="Список МО"/>
      <sheetName val="Стандарты"/>
      <sheetName val="Ссылки на публикации"/>
      <sheetName val="Комментарии"/>
      <sheetName val="Проверка"/>
      <sheetName val="AllSheetsInThisWorkbook"/>
      <sheetName val="TEHSHEET"/>
      <sheetName val="et_union_hor"/>
      <sheetName val="et_union_vert"/>
      <sheetName val="modInfo"/>
      <sheetName val="modRegion"/>
      <sheetName val="modReestr"/>
      <sheetName val="modfrmReestr"/>
      <sheetName val="modUpdTemplMain"/>
      <sheetName val="REESTR_ORG"/>
      <sheetName val="modClassifierValidate"/>
      <sheetName val="modHyp"/>
      <sheetName val="modList03"/>
      <sheetName val="modfrmDateChoose"/>
      <sheetName val="modComm"/>
      <sheetName val="modThisWorkbook"/>
      <sheetName val="REESTR_MO"/>
      <sheetName val="modfrmReestrMR"/>
      <sheetName val="modfrmCheckUpd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7">
          <cell r="F17">
            <v>330.31155569578476</v>
          </cell>
        </row>
        <row r="23">
          <cell r="F23">
            <v>324.01137262471144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Prov"/>
      <sheetName val="modList00"/>
      <sheetName val="modList01"/>
      <sheetName val="modList02"/>
      <sheetName val="Инструкция"/>
      <sheetName val="Лог обновления"/>
      <sheetName val="Титульный"/>
      <sheetName val="Список МО"/>
      <sheetName val="Стандарты"/>
      <sheetName val="Ссылки на публикации"/>
      <sheetName val="Комментарии"/>
      <sheetName val="Проверка"/>
      <sheetName val="AllSheetsInThisWorkbook"/>
      <sheetName val="TEHSHEET"/>
      <sheetName val="et_union_hor"/>
      <sheetName val="et_union_vert"/>
      <sheetName val="modInfo"/>
      <sheetName val="modRegion"/>
      <sheetName val="modReestr"/>
      <sheetName val="modfrmReestr"/>
      <sheetName val="modUpdTemplMain"/>
      <sheetName val="REESTR_ORG"/>
      <sheetName val="modClassifierValidate"/>
      <sheetName val="modHyp"/>
      <sheetName val="modList03"/>
      <sheetName val="modfrmDateChoose"/>
      <sheetName val="modComm"/>
      <sheetName val="modThisWorkbook"/>
      <sheetName val="REESTR_MO"/>
      <sheetName val="modfrmReestrMR"/>
      <sheetName val="modfrmCheckUpd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7">
          <cell r="F17">
            <v>6896.1999712288953</v>
          </cell>
        </row>
        <row r="29">
          <cell r="F29">
            <v>6712.9175043647838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ода ХМАО"/>
      <sheetName val="январь"/>
      <sheetName val="февраль"/>
      <sheetName val="март"/>
      <sheetName val="апрель"/>
      <sheetName val="май"/>
      <sheetName val="июнь"/>
      <sheetName val="1 пол"/>
      <sheetName val="июль"/>
      <sheetName val="август"/>
      <sheetName val="сентябрь"/>
      <sheetName val="октябрь"/>
      <sheetName val="ноябрь"/>
      <sheetName val="декабрь"/>
      <sheetName val="2 пол"/>
      <sheetName val="проверк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5">
          <cell r="M25">
            <v>6149.4000000000015</v>
          </cell>
        </row>
      </sheetData>
      <sheetData sheetId="8"/>
      <sheetData sheetId="9"/>
      <sheetData sheetId="10"/>
      <sheetData sheetId="11"/>
      <sheetData sheetId="12"/>
      <sheetData sheetId="13"/>
      <sheetData sheetId="14">
        <row r="25">
          <cell r="M25">
            <v>6250.6</v>
          </cell>
        </row>
      </sheetData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верка"/>
      <sheetName val="год"/>
      <sheetName val="2 пол"/>
      <sheetName val="12"/>
      <sheetName val="11"/>
      <sheetName val="10"/>
      <sheetName val="9"/>
      <sheetName val="8"/>
      <sheetName val="7"/>
      <sheetName val="1 пол"/>
      <sheetName val="6"/>
      <sheetName val="5"/>
      <sheetName val="4"/>
      <sheetName val="3"/>
      <sheetName val="2"/>
      <sheetName val="1"/>
    </sheetNames>
    <sheetDataSet>
      <sheetData sheetId="0"/>
      <sheetData sheetId="1"/>
      <sheetData sheetId="2">
        <row r="17">
          <cell r="K17">
            <v>495.9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17">
          <cell r="K17">
            <v>506.4</v>
          </cell>
        </row>
      </sheetData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workbookViewId="0">
      <selection activeCell="K24" sqref="K24"/>
    </sheetView>
  </sheetViews>
  <sheetFormatPr defaultRowHeight="15"/>
  <cols>
    <col min="2" max="2" width="8.7109375" customWidth="1"/>
    <col min="3" max="4" width="9.140625" hidden="1" customWidth="1"/>
    <col min="5" max="5" width="25.140625" customWidth="1"/>
    <col min="6" max="6" width="41.7109375" customWidth="1"/>
    <col min="7" max="7" width="12.5703125" customWidth="1"/>
  </cols>
  <sheetData>
    <row r="1" spans="1:12">
      <c r="A1" s="31"/>
      <c r="B1" s="32"/>
      <c r="C1" s="2"/>
      <c r="D1" s="2"/>
      <c r="E1" s="2"/>
      <c r="F1" s="2">
        <v>26360227</v>
      </c>
      <c r="G1" s="3"/>
      <c r="H1" s="2"/>
      <c r="I1" s="28"/>
      <c r="J1" s="2"/>
      <c r="K1" s="2"/>
      <c r="L1" s="38"/>
    </row>
    <row r="2" spans="1:12">
      <c r="A2" s="31"/>
      <c r="B2" s="32"/>
      <c r="C2" s="2"/>
      <c r="D2" s="2"/>
      <c r="E2" s="2"/>
      <c r="F2" s="2"/>
      <c r="G2" s="3"/>
      <c r="H2" s="2"/>
      <c r="I2" s="28"/>
      <c r="J2" s="2"/>
      <c r="K2" s="2"/>
      <c r="L2" s="2"/>
    </row>
    <row r="3" spans="1:1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>
      <c r="A4" s="1"/>
      <c r="B4" s="1"/>
      <c r="C4" s="1"/>
      <c r="D4" s="4"/>
      <c r="E4" s="5"/>
      <c r="F4" s="6" t="s">
        <v>0</v>
      </c>
      <c r="G4" s="1"/>
      <c r="H4" s="1"/>
      <c r="I4" s="1"/>
      <c r="J4" s="1"/>
      <c r="K4" s="1"/>
      <c r="L4" s="1"/>
    </row>
    <row r="5" spans="1:12" ht="54.75" customHeight="1">
      <c r="A5" s="1"/>
      <c r="B5" s="1"/>
      <c r="C5" s="1"/>
      <c r="D5" s="7"/>
      <c r="E5" s="71" t="s">
        <v>1</v>
      </c>
      <c r="F5" s="71"/>
      <c r="G5" s="8"/>
      <c r="H5" s="1"/>
      <c r="I5" s="1"/>
      <c r="J5" s="1"/>
      <c r="K5" s="1"/>
      <c r="L5" s="1"/>
    </row>
    <row r="6" spans="1:12">
      <c r="A6" s="1"/>
      <c r="B6" s="1"/>
      <c r="C6" s="1"/>
      <c r="D6" s="4"/>
      <c r="E6" s="9"/>
      <c r="F6" s="10"/>
      <c r="G6" s="8"/>
      <c r="H6" s="1"/>
      <c r="I6" s="1"/>
      <c r="J6" s="1"/>
      <c r="K6" s="1"/>
      <c r="L6" s="1"/>
    </row>
    <row r="7" spans="1:12" ht="19.5">
      <c r="A7" s="1"/>
      <c r="B7" s="1"/>
      <c r="C7" s="1"/>
      <c r="D7" s="7"/>
      <c r="E7" s="9" t="s">
        <v>2</v>
      </c>
      <c r="F7" s="26" t="s">
        <v>3</v>
      </c>
      <c r="G7" s="8"/>
      <c r="H7" s="1"/>
      <c r="I7" s="1"/>
      <c r="J7" s="1"/>
      <c r="K7" s="1"/>
      <c r="L7" s="1"/>
    </row>
    <row r="8" spans="1:12" hidden="1">
      <c r="A8" s="33"/>
      <c r="B8" s="1"/>
      <c r="C8" s="1"/>
      <c r="D8" s="11"/>
      <c r="E8" s="9"/>
      <c r="F8" s="12"/>
      <c r="G8" s="13"/>
      <c r="H8" s="1"/>
      <c r="I8" s="1"/>
      <c r="J8" s="1"/>
      <c r="K8" s="1"/>
      <c r="L8" s="1"/>
    </row>
    <row r="9" spans="1:12" ht="19.5" hidden="1">
      <c r="A9" s="1"/>
      <c r="B9" s="1"/>
      <c r="C9" s="1"/>
      <c r="D9" s="7"/>
      <c r="E9" s="21" t="s">
        <v>4</v>
      </c>
      <c r="F9" s="24" t="s">
        <v>5</v>
      </c>
      <c r="G9" s="4"/>
      <c r="H9" s="1"/>
      <c r="I9" s="1"/>
      <c r="J9" s="1"/>
      <c r="K9" s="1"/>
      <c r="L9" s="1"/>
    </row>
    <row r="10" spans="1:12" hidden="1">
      <c r="A10" s="33"/>
      <c r="B10" s="1"/>
      <c r="C10" s="1"/>
      <c r="D10" s="11"/>
      <c r="E10" s="9"/>
      <c r="F10" s="12"/>
      <c r="G10" s="13"/>
      <c r="H10" s="1"/>
      <c r="I10" s="1"/>
      <c r="J10" s="1"/>
      <c r="K10" s="1"/>
      <c r="L10" s="1"/>
    </row>
    <row r="11" spans="1:12" ht="45" hidden="1">
      <c r="A11" s="1"/>
      <c r="B11" s="1"/>
      <c r="C11" s="1"/>
      <c r="D11" s="7"/>
      <c r="E11" s="21" t="s">
        <v>6</v>
      </c>
      <c r="F11" s="29" t="s">
        <v>7</v>
      </c>
      <c r="G11" s="4"/>
      <c r="H11" s="1"/>
      <c r="I11" s="1"/>
      <c r="J11" s="1"/>
      <c r="K11" s="1"/>
      <c r="L11" s="1"/>
    </row>
    <row r="12" spans="1:12" ht="19.5" hidden="1">
      <c r="A12" s="1"/>
      <c r="B12" s="1"/>
      <c r="C12" s="1"/>
      <c r="D12" s="7"/>
      <c r="E12" s="9"/>
      <c r="F12" s="12"/>
      <c r="G12" s="4"/>
      <c r="H12" s="1"/>
      <c r="I12" s="1"/>
      <c r="J12" s="1"/>
      <c r="K12" s="1"/>
      <c r="L12" s="1"/>
    </row>
    <row r="13" spans="1:12" ht="22.5" hidden="1">
      <c r="A13" s="32" t="s">
        <v>8</v>
      </c>
      <c r="B13" s="1"/>
      <c r="C13" s="1"/>
      <c r="D13" s="7"/>
      <c r="E13" s="21" t="s">
        <v>9</v>
      </c>
      <c r="F13" s="29" t="s">
        <v>8</v>
      </c>
      <c r="G13" s="4"/>
      <c r="H13" s="1"/>
      <c r="I13" s="1"/>
      <c r="J13" s="1"/>
      <c r="K13" s="1"/>
      <c r="L13" s="1"/>
    </row>
    <row r="14" spans="1:12" hidden="1">
      <c r="A14" s="33"/>
      <c r="B14" s="1"/>
      <c r="C14" s="1"/>
      <c r="D14" s="11"/>
      <c r="E14" s="9"/>
      <c r="F14" s="12"/>
      <c r="G14" s="13"/>
      <c r="H14" s="1"/>
      <c r="I14" s="1"/>
      <c r="J14" s="1"/>
      <c r="K14" s="1"/>
      <c r="L14" s="1"/>
    </row>
    <row r="15" spans="1:12">
      <c r="A15" s="33"/>
      <c r="B15" s="1"/>
      <c r="C15" s="1"/>
      <c r="D15" s="11"/>
      <c r="E15" s="9"/>
      <c r="F15" s="13" t="s">
        <v>10</v>
      </c>
      <c r="G15" s="13"/>
      <c r="H15" s="1"/>
      <c r="I15" s="1"/>
      <c r="J15" s="1"/>
      <c r="K15" s="1"/>
      <c r="L15" s="1"/>
    </row>
    <row r="16" spans="1:12" ht="27" customHeight="1">
      <c r="A16" s="34" t="s">
        <v>11</v>
      </c>
      <c r="B16" s="1"/>
      <c r="C16" s="1"/>
      <c r="D16" s="7"/>
      <c r="E16" s="21" t="s">
        <v>12</v>
      </c>
      <c r="F16" s="74" t="s">
        <v>89</v>
      </c>
      <c r="G16" s="13"/>
      <c r="H16" s="1"/>
      <c r="I16" s="1"/>
      <c r="J16" s="1"/>
      <c r="K16" s="1"/>
      <c r="L16" s="1"/>
    </row>
    <row r="17" spans="1:10" ht="25.5" customHeight="1">
      <c r="A17" s="32" t="s">
        <v>13</v>
      </c>
      <c r="B17" s="1"/>
      <c r="C17" s="1"/>
      <c r="D17" s="7"/>
      <c r="E17" s="9" t="s">
        <v>14</v>
      </c>
      <c r="F17" s="74" t="s">
        <v>90</v>
      </c>
      <c r="G17" s="4"/>
      <c r="H17" s="1"/>
      <c r="I17" s="1"/>
      <c r="J17" s="1"/>
    </row>
    <row r="18" spans="1:10" hidden="1">
      <c r="A18" s="33"/>
      <c r="B18" s="1"/>
      <c r="C18" s="1"/>
      <c r="D18" s="11"/>
      <c r="E18" s="9"/>
      <c r="F18" s="12"/>
      <c r="G18" s="13"/>
      <c r="H18" s="1"/>
      <c r="I18" s="1"/>
      <c r="J18" s="1"/>
    </row>
    <row r="19" spans="1:10" ht="56.25" hidden="1">
      <c r="A19" s="1"/>
      <c r="B19" s="1"/>
      <c r="C19" s="1"/>
      <c r="D19" s="7"/>
      <c r="E19" s="21" t="s">
        <v>15</v>
      </c>
      <c r="F19" s="29" t="s">
        <v>7</v>
      </c>
      <c r="G19" s="4"/>
      <c r="H19" s="1"/>
      <c r="I19" s="1"/>
      <c r="J19" s="1"/>
    </row>
    <row r="20" spans="1:10">
      <c r="A20" s="1"/>
      <c r="B20" s="1"/>
      <c r="C20" s="15"/>
      <c r="D20" s="11"/>
      <c r="E20" s="17"/>
      <c r="F20" s="12"/>
      <c r="G20" s="14"/>
      <c r="H20" s="1"/>
      <c r="I20" s="1"/>
      <c r="J20" s="1"/>
    </row>
    <row r="21" spans="1:10" ht="22.5">
      <c r="A21" s="1"/>
      <c r="B21" s="1"/>
      <c r="C21" s="15"/>
      <c r="D21" s="16"/>
      <c r="E21" s="17" t="s">
        <v>16</v>
      </c>
      <c r="F21" s="24" t="s">
        <v>17</v>
      </c>
      <c r="G21" s="14"/>
      <c r="H21" s="1"/>
      <c r="I21" s="1"/>
      <c r="J21" s="23"/>
    </row>
    <row r="22" spans="1:10" ht="19.5" hidden="1">
      <c r="A22" s="1"/>
      <c r="B22" s="1"/>
      <c r="C22" s="15"/>
      <c r="D22" s="16"/>
      <c r="E22" s="17" t="s">
        <v>18</v>
      </c>
      <c r="F22" s="27"/>
      <c r="G22" s="14"/>
      <c r="H22" s="1"/>
      <c r="I22" s="1"/>
      <c r="J22" s="23"/>
    </row>
    <row r="23" spans="1:10" ht="19.5">
      <c r="A23" s="1"/>
      <c r="B23" s="1"/>
      <c r="C23" s="15"/>
      <c r="D23" s="16"/>
      <c r="E23" s="17" t="s">
        <v>19</v>
      </c>
      <c r="F23" s="24" t="s">
        <v>20</v>
      </c>
      <c r="G23" s="14"/>
      <c r="H23" s="1"/>
      <c r="I23" s="1"/>
      <c r="J23" s="23"/>
    </row>
    <row r="24" spans="1:10" ht="19.5">
      <c r="A24" s="1"/>
      <c r="B24" s="1"/>
      <c r="C24" s="15"/>
      <c r="D24" s="16"/>
      <c r="E24" s="17" t="s">
        <v>21</v>
      </c>
      <c r="F24" s="24" t="s">
        <v>22</v>
      </c>
      <c r="G24" s="14"/>
      <c r="H24" s="18"/>
      <c r="I24" s="1"/>
      <c r="J24" s="23"/>
    </row>
    <row r="25" spans="1:10">
      <c r="A25" s="33"/>
      <c r="B25" s="1"/>
      <c r="C25" s="1"/>
      <c r="D25" s="11"/>
      <c r="E25" s="9"/>
      <c r="F25" s="12"/>
      <c r="G25" s="13"/>
      <c r="H25" s="1"/>
      <c r="I25" s="1"/>
      <c r="J25" s="1"/>
    </row>
    <row r="26" spans="1:10" ht="27.75" customHeight="1">
      <c r="A26" s="1"/>
      <c r="B26" s="1"/>
      <c r="C26" s="1"/>
      <c r="D26" s="7"/>
      <c r="E26" s="21" t="s">
        <v>23</v>
      </c>
      <c r="F26" s="24" t="s">
        <v>24</v>
      </c>
      <c r="G26" s="4"/>
      <c r="H26" s="1"/>
      <c r="I26" s="1"/>
      <c r="J26" s="1"/>
    </row>
    <row r="27" spans="1:10" hidden="1">
      <c r="A27" s="33"/>
      <c r="B27" s="1"/>
      <c r="C27" s="1"/>
      <c r="D27" s="11"/>
      <c r="E27" s="9"/>
      <c r="F27" s="12"/>
      <c r="G27" s="13"/>
      <c r="H27" s="1"/>
      <c r="I27" s="1"/>
      <c r="J27" s="1"/>
    </row>
    <row r="28" spans="1:10" hidden="1">
      <c r="A28" s="33"/>
      <c r="B28" s="1"/>
      <c r="C28" s="1"/>
      <c r="D28" s="11"/>
      <c r="E28" s="21" t="s">
        <v>25</v>
      </c>
      <c r="F28" s="30" t="s">
        <v>26</v>
      </c>
      <c r="G28" s="13"/>
      <c r="H28" s="1"/>
      <c r="I28" s="1"/>
      <c r="J28" s="1"/>
    </row>
    <row r="29" spans="1:10" hidden="1">
      <c r="A29" s="33"/>
      <c r="B29" s="1"/>
      <c r="C29" s="1"/>
      <c r="D29" s="11"/>
      <c r="E29" s="9"/>
      <c r="F29" s="12"/>
      <c r="G29" s="13"/>
      <c r="H29" s="1"/>
      <c r="I29" s="1"/>
      <c r="J29" s="1"/>
    </row>
    <row r="30" spans="1:10" ht="56.25" hidden="1">
      <c r="A30" s="33"/>
      <c r="B30" s="1"/>
      <c r="C30" s="1"/>
      <c r="D30" s="11"/>
      <c r="E30" s="21" t="s">
        <v>27</v>
      </c>
      <c r="F30" s="29" t="s">
        <v>7</v>
      </c>
      <c r="G30" s="13"/>
      <c r="H30" s="1"/>
      <c r="I30" s="1"/>
      <c r="J30" s="1"/>
    </row>
    <row r="31" spans="1:10">
      <c r="A31" s="33"/>
      <c r="B31" s="1"/>
      <c r="C31" s="1"/>
      <c r="D31" s="11"/>
      <c r="E31" s="9"/>
      <c r="F31" s="12"/>
      <c r="G31" s="13"/>
      <c r="H31" s="1"/>
      <c r="I31" s="1"/>
      <c r="J31" s="1"/>
    </row>
    <row r="32" spans="1:10" ht="35.25" customHeight="1">
      <c r="A32" s="35" t="s">
        <v>28</v>
      </c>
      <c r="B32" s="1"/>
      <c r="C32" s="1"/>
      <c r="D32" s="11"/>
      <c r="E32" s="21" t="s">
        <v>29</v>
      </c>
      <c r="F32" s="30" t="s">
        <v>28</v>
      </c>
      <c r="G32" s="13"/>
      <c r="H32" s="1"/>
      <c r="I32" s="1"/>
      <c r="J32" s="1"/>
    </row>
    <row r="33" spans="1:7" hidden="1">
      <c r="A33" s="33"/>
      <c r="B33" s="1"/>
      <c r="C33" s="1"/>
      <c r="D33" s="11"/>
      <c r="E33" s="9"/>
      <c r="F33" s="12"/>
      <c r="G33" s="13"/>
    </row>
    <row r="34" spans="1:7" ht="22.5" hidden="1">
      <c r="A34" s="33"/>
      <c r="B34" s="1"/>
      <c r="C34" s="1"/>
      <c r="D34" s="11"/>
      <c r="E34" s="17" t="s">
        <v>30</v>
      </c>
      <c r="F34" s="29" t="s">
        <v>7</v>
      </c>
      <c r="G34" s="13"/>
    </row>
    <row r="35" spans="1:7" hidden="1">
      <c r="A35" s="33"/>
      <c r="B35" s="1"/>
      <c r="C35" s="1"/>
      <c r="D35" s="11"/>
      <c r="E35" s="9"/>
      <c r="F35" s="12"/>
      <c r="G35" s="13"/>
    </row>
    <row r="36" spans="1:7" ht="22.5" hidden="1">
      <c r="A36" s="33"/>
      <c r="B36" s="1"/>
      <c r="C36" s="1"/>
      <c r="D36" s="11"/>
      <c r="E36" s="21" t="s">
        <v>31</v>
      </c>
      <c r="F36" s="30" t="s">
        <v>32</v>
      </c>
      <c r="G36" s="13"/>
    </row>
    <row r="37" spans="1:7" hidden="1">
      <c r="A37" s="33"/>
      <c r="B37" s="1"/>
      <c r="C37" s="1"/>
      <c r="D37" s="11"/>
      <c r="E37" s="9"/>
      <c r="F37" s="12"/>
      <c r="G37" s="13"/>
    </row>
    <row r="38" spans="1:7" ht="33.75" hidden="1">
      <c r="A38" s="33"/>
      <c r="B38" s="1"/>
      <c r="C38" s="1"/>
      <c r="D38" s="11"/>
      <c r="E38" s="17" t="s">
        <v>33</v>
      </c>
      <c r="F38" s="29" t="s">
        <v>7</v>
      </c>
      <c r="G38" s="13"/>
    </row>
    <row r="39" spans="1:7" hidden="1">
      <c r="A39" s="33"/>
      <c r="B39" s="1"/>
      <c r="C39" s="1"/>
      <c r="D39" s="11"/>
      <c r="E39" s="9"/>
      <c r="F39" s="12"/>
      <c r="G39" s="13"/>
    </row>
    <row r="40" spans="1:7" hidden="1">
      <c r="A40" s="36"/>
      <c r="B40" s="1"/>
      <c r="C40" s="1"/>
      <c r="D40" s="4"/>
      <c r="E40" s="1"/>
      <c r="F40" s="13" t="s">
        <v>34</v>
      </c>
      <c r="G40" s="13"/>
    </row>
    <row r="41" spans="1:7" ht="22.5" hidden="1">
      <c r="A41" s="36"/>
      <c r="B41" s="37"/>
      <c r="C41" s="1"/>
      <c r="D41" s="20"/>
      <c r="E41" s="19" t="s">
        <v>35</v>
      </c>
      <c r="F41" s="22" t="s">
        <v>36</v>
      </c>
      <c r="G41" s="13"/>
    </row>
    <row r="42" spans="1:7" ht="22.5" hidden="1">
      <c r="A42" s="36"/>
      <c r="B42" s="37"/>
      <c r="C42" s="1"/>
      <c r="D42" s="20"/>
      <c r="E42" s="19" t="s">
        <v>37</v>
      </c>
      <c r="F42" s="22" t="s">
        <v>36</v>
      </c>
      <c r="G42" s="13"/>
    </row>
    <row r="43" spans="1:7" ht="19.5" hidden="1">
      <c r="A43" s="1"/>
      <c r="B43" s="1"/>
      <c r="C43" s="1"/>
      <c r="D43" s="7"/>
      <c r="E43" s="9"/>
      <c r="F43" s="25"/>
      <c r="G43" s="4"/>
    </row>
    <row r="44" spans="1:7" hidden="1">
      <c r="A44" s="36"/>
      <c r="B44" s="1"/>
      <c r="C44" s="1"/>
      <c r="D44" s="4"/>
      <c r="E44" s="1"/>
      <c r="F44" s="13" t="s">
        <v>38</v>
      </c>
      <c r="G44" s="13"/>
    </row>
    <row r="45" spans="1:7" ht="19.5" hidden="1">
      <c r="A45" s="36"/>
      <c r="B45" s="37"/>
      <c r="C45" s="1"/>
      <c r="D45" s="20"/>
      <c r="E45" s="19" t="s">
        <v>39</v>
      </c>
      <c r="F45" s="22" t="s">
        <v>40</v>
      </c>
      <c r="G45" s="13"/>
    </row>
    <row r="46" spans="1:7" ht="19.5" hidden="1">
      <c r="A46" s="36"/>
      <c r="B46" s="37"/>
      <c r="C46" s="1"/>
      <c r="D46" s="20"/>
      <c r="E46" s="19" t="s">
        <v>41</v>
      </c>
      <c r="F46" s="22" t="s">
        <v>42</v>
      </c>
      <c r="G46" s="13"/>
    </row>
    <row r="47" spans="1:7" ht="19.5" hidden="1">
      <c r="A47" s="1"/>
      <c r="B47" s="1"/>
      <c r="C47" s="1"/>
      <c r="D47" s="7"/>
      <c r="E47" s="9"/>
      <c r="F47" s="25"/>
      <c r="G47" s="4"/>
    </row>
    <row r="48" spans="1:7" hidden="1">
      <c r="A48" s="36"/>
      <c r="B48" s="1"/>
      <c r="C48" s="1"/>
      <c r="D48" s="4"/>
      <c r="E48" s="1"/>
      <c r="F48" s="13" t="s">
        <v>43</v>
      </c>
      <c r="G48" s="13"/>
    </row>
    <row r="49" spans="1:7" ht="19.5" hidden="1">
      <c r="A49" s="36"/>
      <c r="B49" s="37"/>
      <c r="C49" s="1"/>
      <c r="D49" s="20"/>
      <c r="E49" s="19" t="s">
        <v>39</v>
      </c>
      <c r="F49" s="22" t="s">
        <v>44</v>
      </c>
      <c r="G49" s="13"/>
    </row>
    <row r="50" spans="1:7" ht="19.5" hidden="1">
      <c r="A50" s="36"/>
      <c r="B50" s="37"/>
      <c r="C50" s="1"/>
      <c r="D50" s="20"/>
      <c r="E50" s="19" t="s">
        <v>41</v>
      </c>
      <c r="F50" s="22" t="s">
        <v>45</v>
      </c>
      <c r="G50" s="13"/>
    </row>
    <row r="51" spans="1:7" ht="19.5" hidden="1">
      <c r="A51" s="1"/>
      <c r="B51" s="1"/>
      <c r="C51" s="1"/>
      <c r="D51" s="7"/>
      <c r="E51" s="9"/>
      <c r="F51" s="25"/>
      <c r="G51" s="4"/>
    </row>
    <row r="52" spans="1:7" ht="22.5" hidden="1">
      <c r="A52" s="36"/>
      <c r="B52" s="1"/>
      <c r="C52" s="1"/>
      <c r="D52" s="4"/>
      <c r="E52" s="1"/>
      <c r="F52" s="13" t="s">
        <v>46</v>
      </c>
      <c r="G52" s="13"/>
    </row>
    <row r="53" spans="1:7" ht="19.5" hidden="1">
      <c r="A53" s="36"/>
      <c r="B53" s="37"/>
      <c r="C53" s="1"/>
      <c r="D53" s="20"/>
      <c r="E53" s="19" t="s">
        <v>39</v>
      </c>
      <c r="F53" s="22" t="s">
        <v>47</v>
      </c>
      <c r="G53" s="13"/>
    </row>
    <row r="54" spans="1:7" ht="19.5" hidden="1">
      <c r="A54" s="36"/>
      <c r="B54" s="37"/>
      <c r="C54" s="1"/>
      <c r="D54" s="20"/>
      <c r="E54" s="19" t="s">
        <v>48</v>
      </c>
      <c r="F54" s="22" t="s">
        <v>49</v>
      </c>
      <c r="G54" s="13"/>
    </row>
    <row r="55" spans="1:7" ht="19.5" hidden="1">
      <c r="A55" s="36"/>
      <c r="B55" s="37"/>
      <c r="C55" s="1"/>
      <c r="D55" s="20"/>
      <c r="E55" s="19" t="s">
        <v>41</v>
      </c>
      <c r="F55" s="22" t="s">
        <v>50</v>
      </c>
      <c r="G55" s="13"/>
    </row>
    <row r="56" spans="1:7" ht="19.5" hidden="1">
      <c r="A56" s="36"/>
      <c r="B56" s="37"/>
      <c r="C56" s="1"/>
      <c r="D56" s="20"/>
      <c r="E56" s="19" t="s">
        <v>51</v>
      </c>
      <c r="F56" s="22" t="s">
        <v>52</v>
      </c>
      <c r="G56" s="13"/>
    </row>
    <row r="57" spans="1:7" hidden="1"/>
  </sheetData>
  <mergeCells count="1">
    <mergeCell ref="E5:F5"/>
  </mergeCells>
  <dataValidations count="1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16:F17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57"/>
  <sheetViews>
    <sheetView tabSelected="1" workbookViewId="0">
      <selection activeCell="K57" sqref="K57"/>
    </sheetView>
  </sheetViews>
  <sheetFormatPr defaultRowHeight="15"/>
  <cols>
    <col min="2" max="2" width="11.42578125" bestFit="1" customWidth="1"/>
    <col min="3" max="3" width="49.42578125" customWidth="1"/>
    <col min="4" max="4" width="27" bestFit="1" customWidth="1"/>
    <col min="5" max="5" width="27" customWidth="1"/>
    <col min="6" max="6" width="28.85546875" hidden="1" customWidth="1"/>
  </cols>
  <sheetData>
    <row r="4" spans="2:6" ht="40.5" customHeight="1">
      <c r="B4" s="72" t="s">
        <v>1</v>
      </c>
      <c r="C4" s="72"/>
      <c r="D4" s="72"/>
      <c r="E4" s="72"/>
      <c r="F4" s="72"/>
    </row>
    <row r="5" spans="2:6">
      <c r="B5" s="73" t="str">
        <f>IF(org=0,"Не определено",org)</f>
        <v>ООО "Энергонефть Томск"</v>
      </c>
      <c r="C5" s="73"/>
      <c r="D5" s="73"/>
      <c r="E5" s="73"/>
      <c r="F5" s="73"/>
    </row>
    <row r="6" spans="2:6">
      <c r="B6" s="39"/>
      <c r="C6" s="42"/>
      <c r="D6" s="42"/>
      <c r="E6" s="41"/>
      <c r="F6" s="41"/>
    </row>
    <row r="7" spans="2:6" ht="15.75" thickBot="1">
      <c r="B7" s="40" t="s">
        <v>53</v>
      </c>
      <c r="C7" s="75" t="s">
        <v>54</v>
      </c>
      <c r="D7" s="76" t="s">
        <v>55</v>
      </c>
      <c r="E7" s="75" t="s">
        <v>56</v>
      </c>
      <c r="F7" s="75" t="s">
        <v>57</v>
      </c>
    </row>
    <row r="8" spans="2:6" ht="15.75" thickTop="1">
      <c r="B8" s="49" t="s">
        <v>58</v>
      </c>
      <c r="C8" s="49" t="s">
        <v>59</v>
      </c>
      <c r="D8" s="49" t="s">
        <v>60</v>
      </c>
      <c r="E8" s="49" t="s">
        <v>61</v>
      </c>
      <c r="F8" s="49" t="s">
        <v>62</v>
      </c>
    </row>
    <row r="9" spans="2:6" ht="33.75">
      <c r="B9" s="77" t="s">
        <v>58</v>
      </c>
      <c r="C9" s="51" t="s">
        <v>63</v>
      </c>
      <c r="D9" s="53"/>
      <c r="E9" s="56"/>
      <c r="F9" s="60">
        <v>0</v>
      </c>
    </row>
    <row r="10" spans="2:6" ht="45">
      <c r="B10" s="77" t="s">
        <v>64</v>
      </c>
      <c r="C10" s="78" t="s">
        <v>65</v>
      </c>
      <c r="D10" s="52"/>
      <c r="E10" s="57"/>
      <c r="F10" s="61"/>
    </row>
    <row r="11" spans="2:6">
      <c r="B11" s="77" t="s">
        <v>66</v>
      </c>
      <c r="C11" s="78" t="s">
        <v>67</v>
      </c>
      <c r="D11" s="54"/>
      <c r="E11" s="51"/>
      <c r="F11" s="60">
        <v>0</v>
      </c>
    </row>
    <row r="12" spans="2:6" ht="22.5">
      <c r="B12" s="77" t="s">
        <v>68</v>
      </c>
      <c r="C12" s="79" t="s">
        <v>91</v>
      </c>
      <c r="D12" s="66" t="s">
        <v>92</v>
      </c>
      <c r="E12" s="51"/>
      <c r="F12" s="63"/>
    </row>
    <row r="13" spans="2:6" ht="22.5">
      <c r="B13" s="77" t="s">
        <v>93</v>
      </c>
      <c r="C13" s="79" t="s">
        <v>94</v>
      </c>
      <c r="D13" s="66" t="s">
        <v>92</v>
      </c>
      <c r="E13" s="51"/>
      <c r="F13" s="63"/>
    </row>
    <row r="14" spans="2:6" hidden="1">
      <c r="B14" s="46"/>
      <c r="C14" s="48" t="s">
        <v>67</v>
      </c>
      <c r="D14" s="55"/>
      <c r="E14" s="58"/>
      <c r="F14" s="62"/>
    </row>
    <row r="15" spans="2:6">
      <c r="B15" s="77" t="s">
        <v>70</v>
      </c>
      <c r="C15" s="78" t="s">
        <v>71</v>
      </c>
      <c r="D15" s="54"/>
      <c r="E15" s="51"/>
      <c r="F15" s="60"/>
    </row>
    <row r="16" spans="2:6">
      <c r="B16" s="77" t="s">
        <v>69</v>
      </c>
      <c r="C16" s="79" t="s">
        <v>95</v>
      </c>
      <c r="D16" s="50"/>
      <c r="E16" s="65"/>
      <c r="F16" s="61"/>
    </row>
    <row r="17" spans="2:6" hidden="1">
      <c r="B17" s="69" t="e">
        <f>IF(rate_suppliers="да",#REF!&amp;".1."&amp;#REF!,IF(rate_suppliers="нет",#REF!&amp;".1",B16))</f>
        <v>#REF!</v>
      </c>
      <c r="C17" s="80"/>
      <c r="D17" s="50"/>
      <c r="E17" s="65"/>
      <c r="F17" s="61"/>
    </row>
    <row r="18" spans="2:6">
      <c r="B18" s="81" t="s">
        <v>72</v>
      </c>
      <c r="C18" s="68" t="str">
        <f>IF(group_rates="","",IF(group_rates=[1]TEHSHEET!$S$4,[1]TEHSHEET!$R$4,group_rates)) &amp; IF(double_rate_tariff="да",,", "&amp;unit_tariff_single_rate)</f>
        <v>компонент на холодную воду, руб/м3</v>
      </c>
      <c r="D18" s="44">
        <f>[2]Стандарты!$F$17</f>
        <v>330.31155569578476</v>
      </c>
      <c r="E18" s="65"/>
      <c r="F18" s="63"/>
    </row>
    <row r="19" spans="2:6" hidden="1">
      <c r="B19" s="81" t="str">
        <f>B18&amp;".1"</f>
        <v>1.3.1.1.1</v>
      </c>
      <c r="C19" s="82" t="str">
        <f>name_dblRate_1 &amp; ", " &amp; unit_tariff_double_rate_p</f>
        <v>потребление, руб/м3</v>
      </c>
      <c r="D19" s="50"/>
      <c r="E19" s="59"/>
      <c r="F19" s="61"/>
    </row>
    <row r="20" spans="2:6" hidden="1">
      <c r="B20" s="81" t="str">
        <f>B18&amp;".2"</f>
        <v>1.3.1.1.2</v>
      </c>
      <c r="C20" s="82" t="str">
        <f>name_dblRate_2 &amp; ", " &amp; unit_tariff_double_rate_c</f>
        <v>содержание, тыс руб в месяц/м3/час</v>
      </c>
      <c r="D20" s="50"/>
      <c r="E20" s="59"/>
      <c r="F20" s="61"/>
    </row>
    <row r="21" spans="2:6" hidden="1">
      <c r="B21" s="83"/>
      <c r="C21" s="84" t="s">
        <v>73</v>
      </c>
      <c r="D21" s="85"/>
      <c r="E21" s="85"/>
      <c r="F21" s="86"/>
    </row>
    <row r="22" spans="2:6">
      <c r="B22" s="81" t="str">
        <f>B16&amp;".2"</f>
        <v>1.3.1.2</v>
      </c>
      <c r="C22" s="87" t="str">
        <f>IF(group_rates="","",IF(group_rates=[1]TEHSHEET!$S$4,[1]TEHSHEET!$R$7,""))&amp;", руб/Гкал"</f>
        <v>компонент на тепловую энергию, руб/Гкал</v>
      </c>
      <c r="D22" s="44">
        <f>[3]Стандарты!$F$17</f>
        <v>6896.1999712288953</v>
      </c>
      <c r="E22" s="65"/>
      <c r="F22" s="63"/>
    </row>
    <row r="23" spans="2:6">
      <c r="B23" s="77" t="s">
        <v>74</v>
      </c>
      <c r="C23" s="79" t="s">
        <v>96</v>
      </c>
      <c r="D23" s="50"/>
      <c r="E23" s="65"/>
      <c r="F23" s="61"/>
    </row>
    <row r="24" spans="2:6" hidden="1">
      <c r="B24" s="69" t="e">
        <f>IF(rate_suppliers="да",#REF!&amp;".1."&amp;#REF!,IF(rate_suppliers="нет",#REF!&amp;".1",B23))</f>
        <v>#REF!</v>
      </c>
      <c r="C24" s="80"/>
      <c r="D24" s="50"/>
      <c r="E24" s="65"/>
      <c r="F24" s="61"/>
    </row>
    <row r="25" spans="2:6">
      <c r="B25" s="81" t="s">
        <v>75</v>
      </c>
      <c r="C25" s="68" t="str">
        <f>IF(group_rates="","",IF(group_rates=[1]TEHSHEET!$S$4,[1]TEHSHEET!$R$4,group_rates)) &amp; IF(double_rate_tariff="да",,", "&amp;unit_tariff_single_rate)</f>
        <v>компонент на холодную воду, руб/м3</v>
      </c>
      <c r="D25" s="44">
        <f>D18</f>
        <v>330.31155569578476</v>
      </c>
      <c r="E25" s="65"/>
      <c r="F25" s="63"/>
    </row>
    <row r="26" spans="2:6" hidden="1">
      <c r="B26" s="81" t="str">
        <f>B25&amp;".1"</f>
        <v>1.3.2.1.1</v>
      </c>
      <c r="C26" s="82" t="str">
        <f>name_dblRate_1 &amp; ", " &amp; unit_tariff_double_rate_p</f>
        <v>потребление, руб/м3</v>
      </c>
      <c r="D26" s="50"/>
      <c r="E26" s="59"/>
      <c r="F26" s="61"/>
    </row>
    <row r="27" spans="2:6" hidden="1">
      <c r="B27" s="81" t="str">
        <f>B25&amp;".2"</f>
        <v>1.3.2.1.2</v>
      </c>
      <c r="C27" s="82" t="str">
        <f>name_dblRate_2 &amp; ", " &amp; unit_tariff_double_rate_c</f>
        <v>содержание, тыс руб в месяц/м3/час</v>
      </c>
      <c r="D27" s="50"/>
      <c r="E27" s="59"/>
      <c r="F27" s="61"/>
    </row>
    <row r="28" spans="2:6" hidden="1">
      <c r="B28" s="83"/>
      <c r="C28" s="84" t="s">
        <v>73</v>
      </c>
      <c r="D28" s="85"/>
      <c r="E28" s="85"/>
      <c r="F28" s="86"/>
    </row>
    <row r="29" spans="2:6">
      <c r="B29" s="81" t="str">
        <f>B23&amp;".2"</f>
        <v>1.3.2.2</v>
      </c>
      <c r="C29" s="87" t="str">
        <f>IF(group_rates="","",IF(group_rates=[1]TEHSHEET!$S$4,[1]TEHSHEET!$R$7,""))&amp;", руб/Гкал"</f>
        <v>компонент на тепловую энергию, руб/Гкал</v>
      </c>
      <c r="D29" s="44">
        <f>D22</f>
        <v>6896.1999712288953</v>
      </c>
      <c r="E29" s="65"/>
      <c r="F29" s="63"/>
    </row>
    <row r="30" spans="2:6">
      <c r="B30" s="77" t="s">
        <v>102</v>
      </c>
      <c r="C30" s="79" t="s">
        <v>97</v>
      </c>
      <c r="D30" s="50"/>
      <c r="E30" s="65"/>
      <c r="F30" s="61"/>
    </row>
    <row r="31" spans="2:6" hidden="1">
      <c r="B31" s="69" t="e">
        <f>IF(rate_suppliers="да",#REF!&amp;".1."&amp;#REF!,IF(rate_suppliers="нет",#REF!&amp;".1",B30))</f>
        <v>#REF!</v>
      </c>
      <c r="C31" s="80"/>
      <c r="D31" s="50"/>
      <c r="E31" s="65"/>
      <c r="F31" s="61"/>
    </row>
    <row r="32" spans="2:6">
      <c r="B32" s="81" t="s">
        <v>103</v>
      </c>
      <c r="C32" s="68" t="str">
        <f>IF(group_rates="","",IF(group_rates=[1]TEHSHEET!$S$4,[1]TEHSHEET!$R$4,group_rates)) &amp; IF(double_rate_tariff="да",,", "&amp;unit_tariff_single_rate)</f>
        <v>компонент на холодную воду, руб/м3</v>
      </c>
      <c r="D32" s="44">
        <f>[2]Стандарты!$F$23</f>
        <v>324.01137262471144</v>
      </c>
      <c r="E32" s="65"/>
      <c r="F32" s="63"/>
    </row>
    <row r="33" spans="2:6" hidden="1">
      <c r="B33" s="81" t="str">
        <f>B32&amp;".1"</f>
        <v>1.3.3.1.1</v>
      </c>
      <c r="C33" s="82" t="str">
        <f>name_dblRate_1 &amp; ", " &amp; unit_tariff_double_rate_p</f>
        <v>потребление, руб/м3</v>
      </c>
      <c r="D33" s="50"/>
      <c r="E33" s="59"/>
      <c r="F33" s="61"/>
    </row>
    <row r="34" spans="2:6" hidden="1">
      <c r="B34" s="81" t="str">
        <f>B32&amp;".2"</f>
        <v>1.3.3.1.2</v>
      </c>
      <c r="C34" s="82" t="str">
        <f>name_dblRate_2 &amp; ", " &amp; unit_tariff_double_rate_c</f>
        <v>содержание, тыс руб в месяц/м3/час</v>
      </c>
      <c r="D34" s="50"/>
      <c r="E34" s="59"/>
      <c r="F34" s="61"/>
    </row>
    <row r="35" spans="2:6" hidden="1">
      <c r="B35" s="83"/>
      <c r="C35" s="84" t="s">
        <v>73</v>
      </c>
      <c r="D35" s="85"/>
      <c r="E35" s="85"/>
      <c r="F35" s="86"/>
    </row>
    <row r="36" spans="2:6">
      <c r="B36" s="81" t="str">
        <f>B30&amp;".2"</f>
        <v>1.3.3.2</v>
      </c>
      <c r="C36" s="87" t="str">
        <f>IF(group_rates="","",IF(group_rates=[1]TEHSHEET!$S$4,[1]TEHSHEET!$R$7,""))&amp;", руб/Гкал"</f>
        <v>компонент на тепловую энергию, руб/Гкал</v>
      </c>
      <c r="D36" s="44">
        <f>[3]Стандарты!$F$29</f>
        <v>6712.9175043647838</v>
      </c>
      <c r="E36" s="65"/>
      <c r="F36" s="63"/>
    </row>
    <row r="37" spans="2:6">
      <c r="B37" s="77" t="s">
        <v>104</v>
      </c>
      <c r="C37" s="79" t="s">
        <v>98</v>
      </c>
      <c r="D37" s="50"/>
      <c r="E37" s="65"/>
      <c r="F37" s="61"/>
    </row>
    <row r="38" spans="2:6" hidden="1">
      <c r="B38" s="69" t="e">
        <f>IF(rate_suppliers="да",#REF!&amp;".1."&amp;#REF!,IF(rate_suppliers="нет",#REF!&amp;".1",B37))</f>
        <v>#REF!</v>
      </c>
      <c r="C38" s="80"/>
      <c r="D38" s="50"/>
      <c r="E38" s="65"/>
      <c r="F38" s="61"/>
    </row>
    <row r="39" spans="2:6">
      <c r="B39" s="81" t="s">
        <v>105</v>
      </c>
      <c r="C39" s="68" t="str">
        <f>IF(group_rates="","",IF(group_rates=[1]TEHSHEET!$S$4,[1]TEHSHEET!$R$4,group_rates)) &amp; IF(double_rate_tariff="да",,", "&amp;unit_tariff_single_rate)</f>
        <v>компонент на холодную воду, руб/м3</v>
      </c>
      <c r="D39" s="44">
        <f>D32</f>
        <v>324.01137262471144</v>
      </c>
      <c r="E39" s="65"/>
      <c r="F39" s="63"/>
    </row>
    <row r="40" spans="2:6" hidden="1">
      <c r="B40" s="81" t="str">
        <f>B39&amp;".1"</f>
        <v>1.3.4.1.1</v>
      </c>
      <c r="C40" s="82" t="str">
        <f>name_dblRate_1 &amp; ", " &amp; unit_tariff_double_rate_p</f>
        <v>потребление, руб/м3</v>
      </c>
      <c r="D40" s="50"/>
      <c r="E40" s="59"/>
      <c r="F40" s="61"/>
    </row>
    <row r="41" spans="2:6" hidden="1">
      <c r="B41" s="81" t="str">
        <f>B39&amp;".2"</f>
        <v>1.3.4.1.2</v>
      </c>
      <c r="C41" s="82" t="str">
        <f>name_dblRate_2 &amp; ", " &amp; unit_tariff_double_rate_c</f>
        <v>содержание, тыс руб в месяц/м3/час</v>
      </c>
      <c r="D41" s="50"/>
      <c r="E41" s="59"/>
      <c r="F41" s="61"/>
    </row>
    <row r="42" spans="2:6" hidden="1">
      <c r="B42" s="83"/>
      <c r="C42" s="84" t="s">
        <v>73</v>
      </c>
      <c r="D42" s="85"/>
      <c r="E42" s="85"/>
      <c r="F42" s="86"/>
    </row>
    <row r="43" spans="2:6">
      <c r="B43" s="81" t="str">
        <f>B37&amp;".2"</f>
        <v>1.3.4.2</v>
      </c>
      <c r="C43" s="87" t="str">
        <f>IF(group_rates="","",IF(group_rates=[1]TEHSHEET!$S$4,[1]TEHSHEET!$R$7,""))&amp;", руб/Гкал"</f>
        <v>компонент на тепловую энергию, руб/Гкал</v>
      </c>
      <c r="D43" s="44">
        <f>D36</f>
        <v>6712.9175043647838</v>
      </c>
      <c r="E43" s="65"/>
      <c r="F43" s="63"/>
    </row>
    <row r="44" spans="2:6" hidden="1">
      <c r="B44" s="46"/>
      <c r="C44" s="67" t="s">
        <v>71</v>
      </c>
      <c r="D44" s="50"/>
      <c r="E44" s="59"/>
      <c r="F44" s="61"/>
    </row>
    <row r="45" spans="2:6">
      <c r="B45" s="77" t="s">
        <v>76</v>
      </c>
      <c r="C45" s="78" t="s">
        <v>77</v>
      </c>
      <c r="D45" s="88" t="str">
        <f>"с "&amp;periodStart &amp; " по " &amp; periodEnd &amp; " гг."</f>
        <v>с 01.01.2017 по 31.12.2018 гг.</v>
      </c>
      <c r="E45" s="51"/>
      <c r="F45" s="63"/>
    </row>
    <row r="46" spans="2:6" ht="60">
      <c r="B46" s="77" t="s">
        <v>78</v>
      </c>
      <c r="C46" s="78" t="s">
        <v>79</v>
      </c>
      <c r="D46" s="70"/>
      <c r="E46" s="89" t="s">
        <v>106</v>
      </c>
      <c r="F46" s="63"/>
    </row>
    <row r="47" spans="2:6" ht="45">
      <c r="B47" s="77" t="s">
        <v>80</v>
      </c>
      <c r="C47" s="78" t="s">
        <v>81</v>
      </c>
      <c r="D47" s="88">
        <f>SUM(D48:D52)</f>
        <v>21754.022756961698</v>
      </c>
      <c r="E47" s="51"/>
      <c r="F47" s="63"/>
    </row>
    <row r="48" spans="2:6">
      <c r="B48" s="77" t="s">
        <v>82</v>
      </c>
      <c r="C48" s="79" t="s">
        <v>95</v>
      </c>
      <c r="D48" s="44">
        <f>('[4]1 пол'!$M$25*D18)/1000+('[5]1 пол'!$K$17*D22)/1000</f>
        <v>5523.4535460259722</v>
      </c>
      <c r="E48" s="51"/>
      <c r="F48" s="63"/>
    </row>
    <row r="49" spans="2:6">
      <c r="B49" s="77" t="s">
        <v>83</v>
      </c>
      <c r="C49" s="79" t="s">
        <v>96</v>
      </c>
      <c r="D49" s="44">
        <f>('[4]2 пол'!$M$25*D25)/1000+('[5]2 пол'!$K$17*D29)/1000</f>
        <v>5484.4709757644814</v>
      </c>
      <c r="E49" s="51"/>
      <c r="F49" s="63"/>
    </row>
    <row r="50" spans="2:6">
      <c r="B50" s="77" t="s">
        <v>99</v>
      </c>
      <c r="C50" s="79" t="s">
        <v>97</v>
      </c>
      <c r="D50" s="44">
        <f>('[4]1 пол'!$M$25*D32)/1000+('[5]1 пол'!$K$17*D36)/1000</f>
        <v>5391.896959028727</v>
      </c>
      <c r="E50" s="51"/>
      <c r="F50" s="63"/>
    </row>
    <row r="51" spans="2:6">
      <c r="B51" s="77" t="s">
        <v>100</v>
      </c>
      <c r="C51" s="79" t="s">
        <v>98</v>
      </c>
      <c r="D51" s="44">
        <f>('[4]2 пол'!$M$25*D39)/1000+('[5]2 пол'!$K$17*D43)/1000</f>
        <v>5354.2012761425176</v>
      </c>
      <c r="E51" s="51"/>
      <c r="F51" s="63"/>
    </row>
    <row r="52" spans="2:6" hidden="1">
      <c r="B52" s="46"/>
      <c r="C52" s="48" t="s">
        <v>84</v>
      </c>
      <c r="D52" s="47"/>
      <c r="E52" s="58"/>
      <c r="F52" s="64"/>
    </row>
    <row r="53" spans="2:6">
      <c r="B53" s="77" t="s">
        <v>85</v>
      </c>
      <c r="C53" s="78" t="str">
        <f>"Годовой объем отпущеной в сеть воды, "&amp;unit_tariff_useful_output</f>
        <v>Годовой объем отпущеной в сеть воды, тыс м3</v>
      </c>
      <c r="D53" s="52"/>
      <c r="E53" s="51"/>
      <c r="F53" s="60">
        <v>0</v>
      </c>
    </row>
    <row r="54" spans="2:6">
      <c r="B54" s="77" t="s">
        <v>86</v>
      </c>
      <c r="C54" s="79" t="s">
        <v>91</v>
      </c>
      <c r="D54" s="44">
        <f>12400/1000</f>
        <v>12.4</v>
      </c>
      <c r="E54" s="51"/>
      <c r="F54" s="63"/>
    </row>
    <row r="55" spans="2:6">
      <c r="B55" s="77" t="s">
        <v>101</v>
      </c>
      <c r="C55" s="79" t="s">
        <v>94</v>
      </c>
      <c r="D55" s="44">
        <f>12400/1000</f>
        <v>12.4</v>
      </c>
      <c r="E55" s="51"/>
      <c r="F55" s="63"/>
    </row>
    <row r="56" spans="2:6" hidden="1">
      <c r="B56" s="46"/>
      <c r="C56" s="48" t="str">
        <f>"Годовой объем отпущеной в сеть воды, "&amp;unit_tariff_useful_output</f>
        <v>Годовой объем отпущеной в сеть воды, тыс м3</v>
      </c>
      <c r="D56" s="43"/>
      <c r="E56" s="51"/>
      <c r="F56" s="51"/>
    </row>
    <row r="57" spans="2:6" ht="165">
      <c r="B57" s="77" t="s">
        <v>87</v>
      </c>
      <c r="C57" s="78" t="s">
        <v>88</v>
      </c>
      <c r="D57" s="45">
        <v>0</v>
      </c>
      <c r="E57" s="51"/>
      <c r="F57" s="90"/>
    </row>
  </sheetData>
  <mergeCells count="2">
    <mergeCell ref="B4:F4"/>
    <mergeCell ref="B5:F5"/>
  </mergeCells>
  <dataValidations count="6">
    <dataValidation type="textLength" operator="lessThanOrEqual" allowBlank="1" showInputMessage="1" showErrorMessage="1" errorTitle="Ошибка" error="Допускается ввод не более 900 символов!" prompt="Введите наименование организации-поставщика" sqref="C17 C24 C31 C38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D12:D13">
      <formula1>kind_of_control_method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" sqref="D46">
      <formula1>900</formula1>
    </dataValidation>
    <dataValidation type="decimal" allowBlank="1" showErrorMessage="1" errorTitle="Ошибка" error="Допускается ввод только неотрицательных чисел!" sqref="D57 D14 D48:D52 D16:D20 D22:D27 D43 D29:D34 D36:D41 D54:D55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сопроводительные материалы, загруженные с помощью &quot;ЕИАС Мониторинг&quot;." sqref="E10 E46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F57 F10 F45:F52 F12:F14 F16:F20 F22:F27 F43 F29:F34 F36:F41 F54:F55">
      <formula1>900</formula1>
    </dataValidation>
  </dataValidations>
  <hyperlinks>
    <hyperlink ref="E46" location="'Стандарты'!$G$47" tooltip="Кликните по гиперссылке, чтобы перейти по ссылке на обосновывающие документы или отредактировать её" display="https://tariff.eias.ru/disclo/get_file?p_guid=0e0f94d6-0d3c-4cf2-8c45-92520703647f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</vt:lpstr>
      <vt:lpstr>предложение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Боголюбова М.Д.</dc:creator>
  <cp:lastModifiedBy>Боголюбова М.Д.</cp:lastModifiedBy>
  <dcterms:created xsi:type="dcterms:W3CDTF">2015-05-07T04:56:04Z</dcterms:created>
  <dcterms:modified xsi:type="dcterms:W3CDTF">2016-05-05T04:17:33Z</dcterms:modified>
</cp:coreProperties>
</file>