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t\files\Раскрытие инфромации\2018\РСТ ХМАО\Предложения по установлению тарифов на 2018 год\к размещению на сайте\после корректировки\"/>
    </mc:Choice>
  </mc:AlternateContent>
  <bookViews>
    <workbookView xWindow="0" yWindow="0" windowWidth="25200" windowHeight="11385"/>
  </bookViews>
  <sheets>
    <sheet name="Титульный" sheetId="1" r:id="rId1"/>
    <sheet name="Предложение" sheetId="2" r:id="rId2"/>
  </sheets>
  <externalReferences>
    <externalReference r:id="rId3"/>
    <externalReference r:id="rId4"/>
    <externalReference r:id="rId5"/>
    <externalReference r:id="rId6"/>
    <externalReference r:id="rId7"/>
    <externalReference r:id="rId8"/>
  </externalReferences>
  <definedNames>
    <definedName name="double_rate_tariff">[1]Титульный!$F$34</definedName>
    <definedName name="group_rates">[1]Титульный!$F$32</definedName>
    <definedName name="kind_group_rates">[1]TEHSHEET!$S$4:$S$6</definedName>
    <definedName name="kind_of_control_method">[1]TEHSHEET!$K$2:$K$5</definedName>
    <definedName name="kind_of_NDS">[1]TEHSHEET!$H$2:$H$4</definedName>
    <definedName name="kind_of_NDS_tariff">[1]TEHSHEET!$H$7:$H$8</definedName>
    <definedName name="name_dblRate_1">[1]TEHSHEET!$U$2</definedName>
    <definedName name="name_dblRate_2">[1]TEHSHEET!$V$2</definedName>
    <definedName name="org">[1]Титульный!$F$21</definedName>
    <definedName name="periodEnd">[1]Титульный!$F$17</definedName>
    <definedName name="periodStart">[1]Титульный!$F$16</definedName>
    <definedName name="rate_suppliers">[1]Титульный!$F$38</definedName>
    <definedName name="unit_tariff_double_rate_c">[1]TEHSHEET!$V$3</definedName>
    <definedName name="unit_tariff_double_rate_p">[1]TEHSHEET!$U$3</definedName>
    <definedName name="unit_tariff_single_rate">[1]TEHSHEET!$T$3</definedName>
    <definedName name="unit_tariff_useful_output">[1]TEHSHEET!$W$3</definedName>
    <definedName name="version">[1]Инструкция!$B$3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 l="1"/>
  <c r="C14" i="2"/>
  <c r="C24" i="2" l="1"/>
  <c r="B24" i="2"/>
  <c r="B23" i="2"/>
  <c r="C18" i="2"/>
  <c r="B17" i="2"/>
  <c r="C16" i="2"/>
  <c r="B16" i="2"/>
  <c r="A17" i="2"/>
  <c r="B14" i="2"/>
  <c r="C13" i="2"/>
  <c r="B13" i="2"/>
  <c r="A14" i="2"/>
  <c r="B10" i="2"/>
  <c r="A3" i="2"/>
  <c r="B1" i="1"/>
  <c r="C22" i="2" l="1"/>
  <c r="C21" i="2"/>
  <c r="C20" i="2" l="1"/>
</calcChain>
</file>

<file path=xl/sharedStrings.xml><?xml version="1.0" encoding="utf-8"?>
<sst xmlns="http://schemas.openxmlformats.org/spreadsheetml/2006/main" count="60" uniqueCount="55">
  <si>
    <t>Предложение об установлении тарифов в сфере горячего водоснабжения и о способах приобретения, стоимости и объемах товаров, необходимых для производства регулируемых товаров и (или) оказания регулируемых услуг</t>
  </si>
  <si>
    <t>Субъект РФ</t>
  </si>
  <si>
    <t>Ханты-Мансийский автономный округ</t>
  </si>
  <si>
    <t>Период регулирования</t>
  </si>
  <si>
    <t>Начало очередного периода регулирования</t>
  </si>
  <si>
    <t>01.01.2018</t>
  </si>
  <si>
    <t>Окончание очередного периода регулирования</t>
  </si>
  <si>
    <t>31.12.2018</t>
  </si>
  <si>
    <t>Наименование организации</t>
  </si>
  <si>
    <t>ООО "Энергонефть Томск"</t>
  </si>
  <si>
    <t>ИНН</t>
  </si>
  <si>
    <t>7022010799</t>
  </si>
  <si>
    <t>КПП</t>
  </si>
  <si>
    <t>702201001</t>
  </si>
  <si>
    <t>Вид деятельности</t>
  </si>
  <si>
    <t>Оказание услуг в сфере горячего водоснабжения</t>
  </si>
  <si>
    <t>Тариф</t>
  </si>
  <si>
    <t>тариф на горячую воду (горячее водоснабжение)</t>
  </si>
  <si>
    <t>№ п/п</t>
  </si>
  <si>
    <t>Информация, подлежащая раскрытию</t>
  </si>
  <si>
    <t>Значение</t>
  </si>
  <si>
    <t>Ссылки на документы</t>
  </si>
  <si>
    <t>1</t>
  </si>
  <si>
    <t>2</t>
  </si>
  <si>
    <t>3</t>
  </si>
  <si>
    <t>4</t>
  </si>
  <si>
    <t>Раскрытие информации в соответствии с формой 1.12 Приказа ФСТ России N 129 от 15 мая 2013 г.</t>
  </si>
  <si>
    <t>Информация о предложении регулируемой организации об установлении тарифов в сфере горячего водоснабжения на очередной период регулирования</t>
  </si>
  <si>
    <t>1.2</t>
  </si>
  <si>
    <t>Предлагаемый метод регулирования</t>
  </si>
  <si>
    <t>1.2.1</t>
  </si>
  <si>
    <t>метод индексации установленных тарифов</t>
  </si>
  <si>
    <t>1.3</t>
  </si>
  <si>
    <t>Расчетная величина тарифов</t>
  </si>
  <si>
    <t>С 01.01.2018 по 30.06.2018</t>
  </si>
  <si>
    <t>С 01.07.2018 по 31.12.2018</t>
  </si>
  <si>
    <t>1.4</t>
  </si>
  <si>
    <t>Период действия тарифов</t>
  </si>
  <si>
    <t>1.5</t>
  </si>
  <si>
    <t>Сведения о долгосрочных параметрах регулирования (в случае если их установление предусмотрено выбранным методом регулирования)</t>
  </si>
  <si>
    <t>1.6</t>
  </si>
  <si>
    <t>Сведения о необходимой валовой выручке на соответствующий период, в том числе с разбивкой по годам, тыс руб</t>
  </si>
  <si>
    <t>1.6.1</t>
  </si>
  <si>
    <t>1.6.2</t>
  </si>
  <si>
    <t>1.7</t>
  </si>
  <si>
    <t>1.7.1</t>
  </si>
  <si>
    <t>1.8</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</si>
  <si>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 руб</t>
  </si>
  <si>
    <t>1.9</t>
  </si>
  <si>
    <t>Размер недополученных доходов регулируемой организацией (при их наличии), исчисленный в соответствии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 руб</t>
  </si>
  <si>
    <t>1.3.1</t>
  </si>
  <si>
    <t>1.3.1.1</t>
  </si>
  <si>
    <t>1.3.2</t>
  </si>
  <si>
    <t>1.3.2.1</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</si>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</sst>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9"/>
      <name val="Tahoma"/>
      <family val="2"/>
      <charset val="204"/>
    </font>
    <font>
      <sz val="9"/>
      <color rgb="FFFFFFFF"/>
      <name val="Tahoma"/>
      <family val="2"/>
      <charset val="204"/>
    </font>
    <font>
      <sz val="11"/>
      <color rgb="FF000000"/>
      <name val="Calibri"/>
      <family val="2"/>
      <charset val="204"/>
    </font>
    <font>
      <sz val="10"/>
      <name val="Tahoma"/>
      <family val="2"/>
      <charset val="204"/>
    </font>
    <font>
      <sz val="9"/>
      <color rgb="FF993300"/>
      <name val="Tahoma"/>
      <family val="2"/>
      <charset val="204"/>
    </font>
    <font>
      <sz val="10"/>
      <name val="Arial Cyr"/>
      <charset val="204"/>
    </font>
    <font>
      <b/>
      <sz val="14"/>
      <name val="Franklin Gothic Medium"/>
      <family val="2"/>
      <charset val="204"/>
    </font>
    <font>
      <b/>
      <sz val="9"/>
      <name val="Tahoma"/>
      <family val="2"/>
      <charset val="204"/>
    </font>
    <font>
      <sz val="9"/>
      <color rgb="FF969696"/>
      <name val="Tahoma"/>
      <family val="2"/>
      <charset val="204"/>
    </font>
    <font>
      <u/>
      <sz val="9"/>
      <color rgb="FF333399"/>
      <name val="Tahoma"/>
      <family val="2"/>
      <charset val="204"/>
    </font>
    <font>
      <b/>
      <u/>
      <sz val="9"/>
      <color rgb="FF0000FF"/>
      <name val="Tahoma"/>
      <family val="2"/>
      <charset val="204"/>
    </font>
  </fonts>
  <fills count="7">
    <fill>
      <patternFill patternType="none"/>
    </fill>
    <fill>
      <patternFill patternType="gray125"/>
    </fill>
    <fill>
      <patternFill patternType="solid">
        <fgColor rgb="FFFFFFFF"/>
        <bgColor rgb="FF000000"/>
      </patternFill>
    </fill>
    <fill>
      <patternFill patternType="solid">
        <fgColor rgb="FFCCFFCC"/>
        <bgColor rgb="FF000000"/>
      </patternFill>
    </fill>
    <fill>
      <patternFill patternType="solid">
        <fgColor rgb="FF99CCFF"/>
        <bgColor rgb="FF000000"/>
      </patternFill>
    </fill>
    <fill>
      <patternFill patternType="solid">
        <fgColor rgb="FFCCFFFF"/>
        <bgColor rgb="FF000000"/>
      </patternFill>
    </fill>
    <fill>
      <patternFill patternType="solid">
        <fgColor rgb="FFFFFF99"/>
        <bgColor rgb="FF000000"/>
      </patternFill>
    </fill>
  </fills>
  <borders count="14">
    <border>
      <left/>
      <right/>
      <top/>
      <bottom/>
      <diagonal/>
    </border>
    <border>
      <left/>
      <right/>
      <top style="thin">
        <color rgb="FF969696"/>
      </top>
      <bottom style="thin">
        <color rgb="FF969696"/>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right/>
      <top style="thin">
        <color rgb="FF969696"/>
      </top>
      <bottom/>
      <diagonal/>
    </border>
    <border>
      <left/>
      <right/>
      <top/>
      <bottom style="thin">
        <color rgb="FF969696"/>
      </bottom>
      <diagonal/>
    </border>
    <border>
      <left style="thin">
        <color rgb="FF969696"/>
      </left>
      <right style="thin">
        <color rgb="FF969696"/>
      </right>
      <top style="thin">
        <color rgb="FF969696"/>
      </top>
      <bottom style="double">
        <color rgb="FF969696"/>
      </bottom>
      <diagonal/>
    </border>
    <border>
      <left style="medium">
        <color indexed="64"/>
      </left>
      <right style="thin">
        <color indexed="64"/>
      </right>
      <top style="medium">
        <color indexed="64"/>
      </top>
      <bottom/>
      <diagonal/>
    </border>
    <border>
      <left style="thin">
        <color rgb="FF969696"/>
      </left>
      <right/>
      <top style="thin">
        <color rgb="FF969696"/>
      </top>
      <bottom style="double">
        <color rgb="FF969696"/>
      </bottom>
      <diagonal/>
    </border>
    <border>
      <left/>
      <right/>
      <top style="double">
        <color rgb="FF969696"/>
      </top>
      <bottom style="thin">
        <color rgb="FFC0C0C0"/>
      </bottom>
      <diagonal/>
    </border>
    <border>
      <left style="thin">
        <color rgb="FFC0C0C0"/>
      </left>
      <right/>
      <top style="thin">
        <color rgb="FFC0C0C0"/>
      </top>
      <bottom/>
      <diagonal/>
    </border>
    <border>
      <left/>
      <right/>
      <top style="thin">
        <color rgb="FFC0C0C0"/>
      </top>
      <bottom/>
      <diagonal/>
    </border>
    <border>
      <left/>
      <right/>
      <top style="thin">
        <color rgb="FFC0C0C0"/>
      </top>
      <bottom style="thin">
        <color rgb="FFC0C0C0"/>
      </bottom>
      <diagonal/>
    </border>
    <border>
      <left style="thin">
        <color rgb="FFC0C0C0"/>
      </left>
      <right style="thin">
        <color rgb="FFC0C0C0"/>
      </right>
      <top style="thin">
        <color rgb="FFC0C0C0"/>
      </top>
      <bottom/>
      <diagonal/>
    </border>
  </borders>
  <cellStyleXfs count="9">
    <xf numFmtId="0" fontId="0" fillId="0" borderId="0"/>
    <xf numFmtId="0" fontId="1" fillId="0" borderId="0">
      <alignment horizontal="left" vertical="center"/>
    </xf>
    <xf numFmtId="0" fontId="3" fillId="0" borderId="0"/>
    <xf numFmtId="0" fontId="6" fillId="0" borderId="0"/>
    <xf numFmtId="0" fontId="6" fillId="0" borderId="0"/>
    <xf numFmtId="0" fontId="7" fillId="0" borderId="0" applyBorder="0">
      <alignment horizontal="center" vertical="center" wrapText="1"/>
    </xf>
    <xf numFmtId="0" fontId="8" fillId="0" borderId="7" applyBorder="0">
      <alignment horizontal="center" vertical="center" wrapText="1"/>
    </xf>
    <xf numFmtId="0" fontId="10" fillId="0" borderId="0" applyNumberFormat="0" applyFill="0" applyBorder="0" applyAlignment="0" applyProtection="0">
      <alignment vertical="top"/>
      <protection locked="0"/>
    </xf>
    <xf numFmtId="49" fontId="1" fillId="0" borderId="0" applyBorder="0">
      <alignment vertical="top"/>
    </xf>
  </cellStyleXfs>
  <cellXfs count="45">
    <xf numFmtId="0" fontId="0" fillId="0" borderId="0" xfId="0"/>
    <xf numFmtId="0" fontId="1" fillId="0" borderId="0" xfId="1" applyFont="1" applyFill="1" applyBorder="1" applyAlignment="1" applyProtection="1">
      <alignment vertical="center" wrapText="1"/>
    </xf>
    <xf numFmtId="0" fontId="1" fillId="0" borderId="0" xfId="1" applyFont="1" applyFill="1" applyBorder="1" applyAlignment="1" applyProtection="1">
      <alignment horizontal="right" vertical="center"/>
    </xf>
    <xf numFmtId="0" fontId="1" fillId="2" borderId="0" xfId="1" applyFont="1" applyFill="1" applyBorder="1" applyAlignment="1" applyProtection="1">
      <alignment horizontal="right" vertical="center" wrapText="1" indent="1"/>
    </xf>
    <xf numFmtId="0" fontId="5" fillId="2" borderId="0" xfId="1" applyFont="1" applyFill="1" applyBorder="1" applyAlignment="1" applyProtection="1">
      <alignment horizontal="center" vertical="center" wrapText="1"/>
    </xf>
    <xf numFmtId="0" fontId="1" fillId="3" borderId="2" xfId="1" applyFont="1" applyFill="1" applyBorder="1" applyAlignment="1" applyProtection="1">
      <alignment horizontal="center" vertical="center"/>
    </xf>
    <xf numFmtId="0" fontId="1" fillId="2" borderId="0" xfId="1" applyNumberFormat="1" applyFont="1" applyFill="1" applyBorder="1" applyAlignment="1" applyProtection="1">
      <alignment horizontal="center" vertical="center" wrapText="1"/>
    </xf>
    <xf numFmtId="0" fontId="1" fillId="2" borderId="3" xfId="1" applyFont="1" applyFill="1" applyBorder="1" applyAlignment="1" applyProtection="1">
      <alignment horizontal="right" vertical="center" wrapText="1" indent="1"/>
    </xf>
    <xf numFmtId="49" fontId="1" fillId="3" borderId="2" xfId="1" applyNumberFormat="1" applyFont="1" applyFill="1" applyBorder="1" applyAlignment="1" applyProtection="1">
      <alignment horizontal="center" vertical="center" wrapText="1"/>
    </xf>
    <xf numFmtId="0" fontId="1" fillId="2" borderId="0" xfId="1" applyFont="1" applyFill="1" applyBorder="1" applyAlignment="1" applyProtection="1">
      <alignment horizontal="center" vertical="center" wrapText="1"/>
    </xf>
    <xf numFmtId="49" fontId="1" fillId="4" borderId="2" xfId="3" applyNumberFormat="1" applyFont="1" applyFill="1" applyBorder="1" applyAlignment="1" applyProtection="1">
      <alignment horizontal="center" vertical="center" wrapText="1"/>
      <protection locked="0"/>
    </xf>
    <xf numFmtId="0" fontId="1" fillId="2" borderId="0" xfId="1" applyNumberFormat="1" applyFont="1" applyFill="1" applyBorder="1" applyAlignment="1" applyProtection="1">
      <alignment horizontal="right" vertical="center" wrapText="1" indent="1"/>
    </xf>
    <xf numFmtId="0" fontId="1" fillId="5" borderId="2" xfId="1" applyNumberFormat="1" applyFont="1" applyFill="1" applyBorder="1" applyAlignment="1" applyProtection="1">
      <alignment horizontal="center" vertical="center" wrapText="1"/>
      <protection locked="0"/>
    </xf>
    <xf numFmtId="0" fontId="1" fillId="0" borderId="0" xfId="4" applyFont="1" applyFill="1" applyBorder="1" applyAlignment="1" applyProtection="1">
      <alignment vertical="center" wrapText="1"/>
    </xf>
    <xf numFmtId="0" fontId="1" fillId="2" borderId="0" xfId="4" applyFont="1" applyFill="1" applyBorder="1" applyAlignment="1" applyProtection="1">
      <alignment vertical="center" wrapText="1"/>
    </xf>
    <xf numFmtId="0" fontId="1" fillId="2" borderId="0" xfId="4" applyFont="1" applyFill="1" applyBorder="1" applyAlignment="1" applyProtection="1">
      <alignment horizontal="right" vertical="center" wrapText="1"/>
    </xf>
    <xf numFmtId="0" fontId="1" fillId="2" borderId="0" xfId="4" applyFont="1" applyFill="1" applyBorder="1" applyAlignment="1" applyProtection="1">
      <alignment horizontal="center" vertical="center" wrapText="1"/>
    </xf>
    <xf numFmtId="0" fontId="8" fillId="2" borderId="0" xfId="4" applyFont="1" applyFill="1" applyBorder="1" applyAlignment="1" applyProtection="1">
      <alignment horizontal="center" vertical="center" wrapText="1"/>
    </xf>
    <xf numFmtId="0" fontId="1" fillId="2" borderId="6" xfId="4" applyFont="1" applyFill="1" applyBorder="1" applyAlignment="1" applyProtection="1">
      <alignment horizontal="center" vertical="center" wrapText="1"/>
    </xf>
    <xf numFmtId="0" fontId="1" fillId="0" borderId="6" xfId="6" applyFont="1" applyFill="1" applyBorder="1" applyAlignment="1" applyProtection="1">
      <alignment horizontal="center" vertical="center" wrapText="1"/>
    </xf>
    <xf numFmtId="0" fontId="1" fillId="0" borderId="8" xfId="6" applyFont="1" applyFill="1" applyBorder="1" applyAlignment="1" applyProtection="1">
      <alignment horizontal="center" vertical="center" wrapText="1"/>
    </xf>
    <xf numFmtId="49" fontId="9" fillId="2" borderId="9" xfId="6" applyNumberFormat="1" applyFont="1" applyFill="1" applyBorder="1" applyAlignment="1" applyProtection="1">
      <alignment horizontal="center" vertical="center" wrapText="1"/>
    </xf>
    <xf numFmtId="49" fontId="1" fillId="2" borderId="10" xfId="6" applyNumberFormat="1" applyFont="1" applyFill="1" applyBorder="1" applyAlignment="1" applyProtection="1">
      <alignment horizontal="left" vertical="center" indent="1"/>
    </xf>
    <xf numFmtId="49" fontId="9" fillId="2" borderId="11" xfId="6" applyNumberFormat="1" applyFont="1" applyFill="1" applyBorder="1" applyAlignment="1" applyProtection="1">
      <alignment horizontal="center" vertical="center" wrapText="1"/>
    </xf>
    <xf numFmtId="49" fontId="1" fillId="2" borderId="2" xfId="4" applyNumberFormat="1" applyFont="1" applyFill="1" applyBorder="1" applyAlignment="1" applyProtection="1">
      <alignment horizontal="center" vertical="center" wrapText="1"/>
    </xf>
    <xf numFmtId="0" fontId="1" fillId="0" borderId="2" xfId="4" applyFont="1" applyFill="1" applyBorder="1" applyAlignment="1" applyProtection="1">
      <alignment horizontal="left" vertical="center" wrapText="1"/>
    </xf>
    <xf numFmtId="0" fontId="2" fillId="0" borderId="2" xfId="4" applyFont="1" applyFill="1" applyBorder="1" applyAlignment="1" applyProtection="1">
      <alignment vertical="center" wrapText="1"/>
    </xf>
    <xf numFmtId="0" fontId="1" fillId="0" borderId="12" xfId="4" applyFont="1" applyFill="1" applyBorder="1" applyAlignment="1" applyProtection="1">
      <alignment horizontal="left" vertical="center" wrapText="1"/>
    </xf>
    <xf numFmtId="0" fontId="1" fillId="0" borderId="2" xfId="4" applyFont="1" applyFill="1" applyBorder="1" applyAlignment="1" applyProtection="1">
      <alignment horizontal="left" vertical="center" wrapText="1" indent="1"/>
    </xf>
    <xf numFmtId="0" fontId="2" fillId="2" borderId="13" xfId="4" applyFont="1" applyFill="1" applyBorder="1" applyAlignment="1" applyProtection="1">
      <alignment vertical="center" wrapText="1"/>
    </xf>
    <xf numFmtId="0" fontId="1" fillId="2" borderId="2" xfId="8" applyNumberFormat="1" applyFont="1" applyFill="1" applyBorder="1" applyAlignment="1" applyProtection="1">
      <alignment horizontal="center" vertical="center" wrapText="1"/>
    </xf>
    <xf numFmtId="0" fontId="1" fillId="0" borderId="2" xfId="4" applyFont="1" applyFill="1" applyBorder="1" applyAlignment="1" applyProtection="1">
      <alignment horizontal="left" vertical="center" wrapText="1" indent="2"/>
    </xf>
    <xf numFmtId="0" fontId="1" fillId="5" borderId="2" xfId="4" applyNumberFormat="1" applyFont="1" applyFill="1" applyBorder="1" applyAlignment="1" applyProtection="1">
      <alignment horizontal="left" vertical="center" wrapText="1"/>
      <protection locked="0"/>
    </xf>
    <xf numFmtId="4" fontId="1" fillId="2" borderId="2" xfId="4" applyNumberFormat="1" applyFont="1" applyFill="1" applyBorder="1" applyAlignment="1" applyProtection="1">
      <alignment horizontal="right" vertical="center" wrapText="1"/>
    </xf>
    <xf numFmtId="0" fontId="2" fillId="2" borderId="2" xfId="4" applyFont="1" applyFill="1" applyBorder="1" applyAlignment="1" applyProtection="1">
      <alignment horizontal="left" vertical="center" wrapText="1"/>
    </xf>
    <xf numFmtId="0" fontId="1" fillId="2" borderId="2" xfId="4" applyNumberFormat="1" applyFont="1" applyFill="1" applyBorder="1" applyAlignment="1" applyProtection="1">
      <alignment horizontal="center" vertical="center" wrapText="1"/>
    </xf>
    <xf numFmtId="0" fontId="1" fillId="0" borderId="2" xfId="4" applyFont="1" applyFill="1" applyBorder="1" applyAlignment="1" applyProtection="1">
      <alignment horizontal="left" vertical="center" wrapText="1" indent="3"/>
    </xf>
    <xf numFmtId="4" fontId="1" fillId="5" borderId="2" xfId="4" applyNumberFormat="1" applyFont="1" applyFill="1" applyBorder="1" applyAlignment="1" applyProtection="1">
      <alignment horizontal="right" vertical="center" wrapText="1"/>
      <protection locked="0"/>
    </xf>
    <xf numFmtId="4" fontId="1" fillId="3" borderId="2" xfId="4" applyNumberFormat="1" applyFont="1" applyFill="1" applyBorder="1" applyAlignment="1" applyProtection="1">
      <alignment horizontal="right" vertical="center" wrapText="1"/>
    </xf>
    <xf numFmtId="49" fontId="11" fillId="6" borderId="2" xfId="7" applyNumberFormat="1" applyFont="1" applyFill="1" applyBorder="1" applyAlignment="1" applyProtection="1">
      <alignment horizontal="left" vertical="center" wrapText="1"/>
      <protection locked="0"/>
    </xf>
    <xf numFmtId="49" fontId="10" fillId="5" borderId="2" xfId="7" applyNumberFormat="1" applyFont="1" applyFill="1" applyBorder="1" applyAlignment="1" applyProtection="1">
      <alignment horizontal="left" vertical="center" wrapText="1"/>
      <protection locked="0"/>
    </xf>
    <xf numFmtId="4" fontId="1" fillId="5" borderId="13" xfId="4" applyNumberFormat="1" applyFont="1" applyFill="1" applyBorder="1" applyAlignment="1" applyProtection="1">
      <alignment horizontal="right" vertical="center" wrapText="1"/>
      <protection locked="0"/>
    </xf>
    <xf numFmtId="0" fontId="4" fillId="0" borderId="1"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1" fillId="0" borderId="5" xfId="5" applyFont="1" applyFill="1" applyBorder="1" applyAlignment="1" applyProtection="1">
      <alignment horizontal="center" vertical="center" wrapText="1"/>
    </xf>
  </cellXfs>
  <cellStyles count="9">
    <cellStyle name="Гиперссылка" xfId="7" builtinId="8"/>
    <cellStyle name="Заголовок" xfId="5"/>
    <cellStyle name="ЗаголовокСтолбца" xfId="6"/>
    <cellStyle name="Обычный" xfId="0" builtinId="0"/>
    <cellStyle name="Обычный_JKH.OPEN.INFO.PRICE.VO_v4.0(10.02.11)" xfId="8"/>
    <cellStyle name="Обычный_SIMPLE_1_massive2" xfId="1"/>
    <cellStyle name="Обычный_ЖКУ_проект3" xfId="3"/>
    <cellStyle name="Обычный_Мониторинг инвестиций" xfId="4"/>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285750</xdr:colOff>
      <xdr:row>1</xdr:row>
      <xdr:rowOff>95250</xdr:rowOff>
    </xdr:to>
    <xdr:pic>
      <xdr:nvPicPr>
        <xdr:cNvPr id="3"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12</xdr:row>
      <xdr:rowOff>0</xdr:rowOff>
    </xdr:from>
    <xdr:to>
      <xdr:col>2</xdr:col>
      <xdr:colOff>228600</xdr:colOff>
      <xdr:row>14</xdr:row>
      <xdr:rowOff>66675</xdr:rowOff>
    </xdr:to>
    <xdr:grpSp>
      <xdr:nvGrpSpPr>
        <xdr:cNvPr id="4" name="shCalendar" hidden="1"/>
        <xdr:cNvGrpSpPr>
          <a:grpSpLocks/>
        </xdr:cNvGrpSpPr>
      </xdr:nvGrpSpPr>
      <xdr:grpSpPr bwMode="auto">
        <a:xfrm>
          <a:off x="4443413" y="2940844"/>
          <a:ext cx="190500" cy="447675"/>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2</xdr:col>
      <xdr:colOff>38100</xdr:colOff>
      <xdr:row>12</xdr:row>
      <xdr:rowOff>0</xdr:rowOff>
    </xdr:from>
    <xdr:to>
      <xdr:col>2</xdr:col>
      <xdr:colOff>228600</xdr:colOff>
      <xdr:row>14</xdr:row>
      <xdr:rowOff>66675</xdr:rowOff>
    </xdr:to>
    <xdr:grpSp>
      <xdr:nvGrpSpPr>
        <xdr:cNvPr id="7" name="shCalendar" hidden="1"/>
        <xdr:cNvGrpSpPr>
          <a:grpSpLocks/>
        </xdr:cNvGrpSpPr>
      </xdr:nvGrpSpPr>
      <xdr:grpSpPr bwMode="auto">
        <a:xfrm>
          <a:off x="4443413" y="2940844"/>
          <a:ext cx="190500" cy="447675"/>
          <a:chOff x="13896191" y="1813753"/>
          <a:chExt cx="211023" cy="178845"/>
        </a:xfrm>
      </xdr:grpSpPr>
      <xdr:sp macro="[1]!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JKH.OPEN.INFO.REQUEST.GV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6;&#1072;&#1089;&#1082;&#1088;&#1099;&#1090;&#1080;&#1077;%20&#1080;&#1085;&#1092;&#1088;&#1086;&#1084;&#1072;&#1094;&#1080;&#1080;/2018/&#1056;&#1057;&#1058;%20&#1061;&#1052;&#1040;&#1054;/&#1055;&#1088;&#1077;&#1076;&#1083;&#1086;&#1078;&#1077;&#1085;&#1080;&#1103;%20&#1087;&#1086;%20&#1091;&#1089;&#1090;&#1072;&#1085;&#1086;&#1074;&#1083;&#1077;&#1085;&#1080;&#1102;%20&#1090;&#1072;&#1088;&#1080;&#1092;&#1086;&#1074;%20&#1085;&#1072;%202018%20&#1075;&#1086;&#1076;/&#1082;%20&#1079;&#1072;&#1075;&#1088;&#1091;&#1079;&#1082;&#1077;/&#1050;&#1086;&#1088;&#1088;&#1077;&#1082;&#1090;&#1080;&#1088;&#1086;&#1074;&#1082;&#1072;%20&#1090;&#1077;&#1087;&#1083;&#1072;%20&#1080;%20&#1043;&#1042;&#1057;/JKH.OPEN.INFO.REQUEST.HVS%20&#1087;&#1080;&#1090;&#1100;&#1077;&#1074;&#1072;&#11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6;&#1072;&#1089;&#1082;&#1088;&#1099;&#1090;&#1080;&#1077;%20&#1080;&#1085;&#1092;&#1088;&#1086;&#1084;&#1072;&#1094;&#1080;&#1080;/2018/&#1056;&#1057;&#1058;%20&#1061;&#1052;&#1040;&#1054;/&#1055;&#1088;&#1077;&#1076;&#1083;&#1086;&#1078;&#1077;&#1085;&#1080;&#1103;%20&#1087;&#1086;%20&#1091;&#1089;&#1090;&#1072;&#1085;&#1086;&#1074;&#1083;&#1077;&#1085;&#1080;&#1102;%20&#1090;&#1072;&#1088;&#1080;&#1092;&#1086;&#1074;%20&#1085;&#1072;%202018%20&#1075;&#1086;&#1076;/&#1082;%20&#1079;&#1072;&#1075;&#1088;&#1091;&#1079;&#1082;&#1077;/&#1050;&#1086;&#1088;&#1088;&#1077;&#1082;&#1090;&#1080;&#1088;&#1086;&#1074;&#1082;&#1072;%20&#1090;&#1077;&#1087;&#1083;&#1072;%20&#1080;%20&#1043;&#1042;&#1057;/JKH.OPEN.INFO.REQUEST.GVS%20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6;&#1069;&#1050;%202018/&#1042;&#1086;&#1076;&#1086;&#1089;&#1085;&#1072;&#1073;&#1078;&#1077;&#1085;&#1080;&#1077;/&#1058;&#1102;&#1084;&#1077;&#1085;&#1089;&#1082;&#1072;&#1103;%20&#1086;&#1073;&#1083;&#1072;&#1089;&#1090;&#1100;/&#1041;&#1072;&#1083;&#1072;&#1085;&#1089;&#1099;/&#1050;&#1086;&#1087;&#1080;&#1103;%20_2018%20&#1042;&#1057;%20&#1056;&#1069;&#1050;%20&#1074;&#1086;&#1076;&#1086;&#1089;&#1085;&#1072;&#1073;&#1078;&#1077;&#1085;&#1080;&#1077;%20&#1061;&#1052;&#1040;&#1054;%20&#1087;&#1086;%20&#1084;&#1077;&#1089;&#1103;&#1094;&#1072;&#108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56;&#1069;&#1050;%202018/&#1058;&#1077;&#1087;&#1083;&#1086;&#1089;&#1085;&#1072;&#1073;&#1078;&#1077;&#1085;&#1080;&#1077;/&#1058;&#1102;&#1084;&#1077;&#1085;&#1089;&#1082;&#1072;&#1103;%20&#1086;&#1073;&#1083;&#1072;&#1089;&#1090;&#1100;/&#1041;&#1072;&#1083;&#1072;&#1085;&#1089;&#1099;/_&#1058;&#1069;%20&#1061;&#1052;&#1040;&#1054;%20_&#1087;&#1083;&#1072;&#1085;%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56;&#1069;&#1050;%202018/&#1042;&#1086;&#1076;&#1086;&#1089;&#1085;&#1072;&#1073;&#1078;&#1077;&#1085;&#1080;&#1077;/&#1058;&#1102;&#1084;&#1077;&#1085;&#1089;&#1082;&#1072;&#1103;%20&#1086;&#1073;&#1083;&#1072;&#1089;&#1090;&#1100;/&#1041;&#1072;&#1083;&#1072;&#1085;&#1089;&#1099;/_2018%20&#1042;&#1057;%20&#1056;&#1069;&#1050;%20&#1074;&#1086;&#1076;&#1086;&#1089;&#1085;&#1072;&#1073;&#1078;&#1077;&#1085;&#1080;&#1077;%20&#1061;&#1052;&#1040;&#10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KH.OPEN.INFO.REQUEST.GVS"/>
      <sheetName val="modProv"/>
      <sheetName val="modList00"/>
      <sheetName val="modList01"/>
      <sheetName val="modList02"/>
      <sheetName val="Инструкция"/>
      <sheetName val="Лог обновления"/>
      <sheetName val="Титульный"/>
      <sheetName val="Список МО"/>
      <sheetName val="Стандарты"/>
      <sheetName val="Стандарты_2"/>
      <sheetName val="Стандарты_3"/>
      <sheetName val="Стандарты_4"/>
      <sheetName val="Ссылки на публикации"/>
      <sheetName val="Комментарии"/>
      <sheetName val="Приказ №129"/>
      <sheetName val="Проверка"/>
      <sheetName val="AllSheetsInThisWorkbook"/>
      <sheetName val="TEHSHEET"/>
      <sheetName val="printForm_129"/>
      <sheetName val="et_union_hor"/>
      <sheetName val="et_union_vert"/>
      <sheetName val="modInfo"/>
      <sheetName val="modRegion"/>
      <sheetName val="modReestr"/>
      <sheetName val="modfrmReestr"/>
      <sheetName val="modUpdTemplMain"/>
      <sheetName val="REESTR_ORG"/>
      <sheetName val="modClassifierValidate"/>
      <sheetName val="modHyp"/>
      <sheetName val="modList03"/>
      <sheetName val="modList04"/>
      <sheetName val="modList05"/>
      <sheetName val="modList06"/>
      <sheetName val="modfrmDateChoose"/>
      <sheetName val="modComm"/>
      <sheetName val="modThisWorkbook"/>
      <sheetName val="REESTR_MO"/>
      <sheetName val="modfrmReestrMR"/>
      <sheetName val="modfrmCheckUpdates"/>
    </sheetNames>
    <definedNames>
      <definedName name="modfrmDateChoose.CalendarShow"/>
    </definedNames>
    <sheetDataSet>
      <sheetData sheetId="0" refreshError="1"/>
      <sheetData sheetId="1" refreshError="1"/>
      <sheetData sheetId="2" refreshError="1"/>
      <sheetData sheetId="3" refreshError="1"/>
      <sheetData sheetId="4" refreshError="1"/>
      <sheetData sheetId="5">
        <row r="3">
          <cell r="B3" t="str">
            <v>Версия 2.2.2</v>
          </cell>
        </row>
      </sheetData>
      <sheetData sheetId="6" refreshError="1"/>
      <sheetData sheetId="7">
        <row r="16">
          <cell r="F16" t="str">
            <v>01.01.2018</v>
          </cell>
        </row>
        <row r="17">
          <cell r="F17" t="str">
            <v>31.12.2018</v>
          </cell>
        </row>
        <row r="21">
          <cell r="F21" t="str">
            <v>ООО "Энергонефть Томск"</v>
          </cell>
        </row>
        <row r="32">
          <cell r="F32" t="str">
            <v>тариф на горячую воду (горячее водоснабжение)</v>
          </cell>
        </row>
        <row r="34">
          <cell r="F34" t="str">
            <v>нет</v>
          </cell>
        </row>
        <row r="38">
          <cell r="F38" t="str">
            <v>нет</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H2" t="str">
            <v>общий</v>
          </cell>
          <cell r="K2" t="str">
            <v>метод экономически обоснованных расходов (затрат)</v>
          </cell>
          <cell r="U2" t="str">
            <v>потребление</v>
          </cell>
          <cell r="V2" t="str">
            <v>содержание</v>
          </cell>
        </row>
        <row r="3">
          <cell r="H3" t="str">
            <v>общий с учетом освобождения от уплаты НДС</v>
          </cell>
          <cell r="K3" t="str">
            <v>метод индексации установленных тарифов</v>
          </cell>
          <cell r="T3" t="str">
            <v>руб/м3</v>
          </cell>
          <cell r="U3" t="str">
            <v>руб/м3</v>
          </cell>
          <cell r="V3" t="str">
            <v>тыс руб в месяц/м3/час</v>
          </cell>
          <cell r="W3" t="str">
            <v>тыс м3</v>
          </cell>
        </row>
        <row r="4">
          <cell r="H4" t="str">
            <v>специальный (упрощенная система налогообложения, система налогообложения для сельскохозяйственных товаропроизводителей)</v>
          </cell>
          <cell r="K4" t="str">
            <v>метод обеспечения доходности инвестированного капитала</v>
          </cell>
          <cell r="R4" t="str">
            <v>компонент на холодную воду</v>
          </cell>
          <cell r="S4" t="str">
            <v>тариф на горячую воду (горячее водоснабжение)</v>
          </cell>
        </row>
        <row r="5">
          <cell r="K5" t="str">
            <v>метод сравнения аналогов</v>
          </cell>
          <cell r="S5" t="str">
            <v>тариф на транспортировку горячей воды</v>
          </cell>
        </row>
        <row r="6">
          <cell r="S6" t="str">
            <v>тариф на подключение к централизованной системе горячего водоснабжения</v>
          </cell>
        </row>
        <row r="7">
          <cell r="H7" t="str">
            <v>тариф указан с НДС для плательщиков НДС</v>
          </cell>
          <cell r="R7" t="str">
            <v>компонент на тепловую энергию</v>
          </cell>
        </row>
        <row r="8">
          <cell r="H8" t="str">
            <v>тариф указан без НДС для плательщиков НДС</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modList00"/>
      <sheetName val="modList01"/>
      <sheetName val="modList02"/>
      <sheetName val="Инструкция"/>
      <sheetName val="Лог обновления"/>
      <sheetName val="Титульный"/>
      <sheetName val="Список МО"/>
      <sheetName val="Стандарты"/>
      <sheetName val="Стандарты_2"/>
      <sheetName val="Стандарты_3"/>
      <sheetName val="Стандарты_4"/>
      <sheetName val="Ссылки на публикации"/>
      <sheetName val="Комментарии"/>
      <sheetName val="Приказ №129"/>
      <sheetName val="Проверка"/>
      <sheetName val="AllSheetsInThisWorkbook"/>
      <sheetName val="TEHSHEET"/>
      <sheetName val="printForm_129"/>
      <sheetName val="et_union_hor"/>
      <sheetName val="et_union_vert"/>
      <sheetName val="modInfo"/>
      <sheetName val="modRegion"/>
      <sheetName val="modReestr"/>
      <sheetName val="modfrmReestr"/>
      <sheetName val="modUpdTemplMain"/>
      <sheetName val="REESTR_ORG"/>
      <sheetName val="modClassifierValidate"/>
      <sheetName val="modHyp"/>
      <sheetName val="modList03"/>
      <sheetName val="modList04"/>
      <sheetName val="modList05"/>
      <sheetName val="modList06"/>
      <sheetName val="modfrmDateChoose"/>
      <sheetName val="modComm"/>
      <sheetName val="modThisWorkbook"/>
      <sheetName val="REESTR_MO"/>
      <sheetName val="modfrmReestrMR"/>
      <sheetName val="modfrmCheckUpdates"/>
      <sheetName val="JKH.OPEN.INFO.REQUEST"/>
    </sheetNames>
    <sheetDataSet>
      <sheetData sheetId="0"/>
      <sheetData sheetId="1"/>
      <sheetData sheetId="2"/>
      <sheetData sheetId="3"/>
      <sheetData sheetId="4">
        <row r="3">
          <cell r="B3" t="str">
            <v>Версия 3.2.2</v>
          </cell>
        </row>
      </sheetData>
      <sheetData sheetId="5"/>
      <sheetData sheetId="6">
        <row r="16">
          <cell r="F16" t="str">
            <v>01.01.2018</v>
          </cell>
        </row>
      </sheetData>
      <sheetData sheetId="7"/>
      <sheetData sheetId="8">
        <row r="17">
          <cell r="F17">
            <v>295.74591944642424</v>
          </cell>
        </row>
        <row r="20">
          <cell r="F20">
            <v>295.74591944642424</v>
          </cell>
        </row>
      </sheetData>
      <sheetData sheetId="9"/>
      <sheetData sheetId="10"/>
      <sheetData sheetId="11"/>
      <sheetData sheetId="12"/>
      <sheetData sheetId="13"/>
      <sheetData sheetId="14"/>
      <sheetData sheetId="15"/>
      <sheetData sheetId="16"/>
      <sheetData sheetId="17">
        <row r="2">
          <cell r="H2" t="str">
            <v>общий</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modList00"/>
      <sheetName val="modList01"/>
      <sheetName val="modList02"/>
      <sheetName val="Инструкция"/>
      <sheetName val="Лог обновления"/>
      <sheetName val="Титульный"/>
      <sheetName val="Список МО"/>
      <sheetName val="Стандарты"/>
      <sheetName val="Стандарты_2"/>
      <sheetName val="Стандарты_3"/>
      <sheetName val="Стандарты_4"/>
      <sheetName val="Ссылки на публикации"/>
      <sheetName val="Комментарии"/>
      <sheetName val="Приказ №129"/>
      <sheetName val="Проверка"/>
      <sheetName val="AllSheetsInThisWorkbook"/>
      <sheetName val="TEHSHEET"/>
      <sheetName val="printForm_129"/>
      <sheetName val="et_union_hor"/>
      <sheetName val="et_union_vert"/>
      <sheetName val="modInfo"/>
      <sheetName val="modRegion"/>
      <sheetName val="modReestr"/>
      <sheetName val="modfrmReestr"/>
      <sheetName val="modUpdTemplMain"/>
      <sheetName val="REESTR_ORG"/>
      <sheetName val="modClassifierValidate"/>
      <sheetName val="modHyp"/>
      <sheetName val="modList03"/>
      <sheetName val="modList04"/>
      <sheetName val="modList05"/>
      <sheetName val="modList06"/>
      <sheetName val="modfrmDateChoose"/>
      <sheetName val="modComm"/>
      <sheetName val="modThisWorkbook"/>
      <sheetName val="REESTR_MO"/>
      <sheetName val="modfrmReestrMR"/>
      <sheetName val="modfrmCheckUpdates"/>
    </sheetNames>
    <sheetDataSet>
      <sheetData sheetId="0"/>
      <sheetData sheetId="1"/>
      <sheetData sheetId="2"/>
      <sheetData sheetId="3"/>
      <sheetData sheetId="4"/>
      <sheetData sheetId="5"/>
      <sheetData sheetId="6"/>
      <sheetData sheetId="7"/>
      <sheetData sheetId="8">
        <row r="23">
          <cell r="F23">
            <v>7176.2650013565863</v>
          </cell>
        </row>
        <row r="30">
          <cell r="F30">
            <v>7176.2650013565863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ода ХМАО"/>
      <sheetName val="январь"/>
      <sheetName val="февраль"/>
      <sheetName val="март"/>
      <sheetName val="апрель"/>
      <sheetName val="май"/>
      <sheetName val="июнь"/>
      <sheetName val="1 пол"/>
      <sheetName val="июль"/>
      <sheetName val="август"/>
      <sheetName val="сентябрь"/>
      <sheetName val="октябрь"/>
      <sheetName val="ноябрь"/>
      <sheetName val="декабрь"/>
      <sheetName val="2 пол"/>
      <sheetName val="проверка"/>
    </sheetNames>
    <sheetDataSet>
      <sheetData sheetId="0"/>
      <sheetData sheetId="1"/>
      <sheetData sheetId="2"/>
      <sheetData sheetId="3"/>
      <sheetData sheetId="4"/>
      <sheetData sheetId="5"/>
      <sheetData sheetId="6"/>
      <sheetData sheetId="7">
        <row r="26">
          <cell r="M26">
            <v>5274.6</v>
          </cell>
        </row>
      </sheetData>
      <sheetData sheetId="8"/>
      <sheetData sheetId="9"/>
      <sheetData sheetId="10"/>
      <sheetData sheetId="11"/>
      <sheetData sheetId="12"/>
      <sheetData sheetId="13"/>
      <sheetData sheetId="14">
        <row r="26">
          <cell r="M26">
            <v>5361.4000000000005</v>
          </cell>
        </row>
      </sheetData>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
      <sheetName val="2 пол"/>
      <sheetName val="12"/>
      <sheetName val="11"/>
      <sheetName val="10"/>
      <sheetName val="9"/>
      <sheetName val="8"/>
      <sheetName val="7"/>
      <sheetName val="1 пол"/>
      <sheetName val="6"/>
      <sheetName val="5"/>
      <sheetName val="4"/>
      <sheetName val="3"/>
      <sheetName val="2"/>
      <sheetName val="1"/>
      <sheetName val="Лист1"/>
      <sheetName val="проверка (2)"/>
      <sheetName val="проверка"/>
    </sheetNames>
    <sheetDataSet>
      <sheetData sheetId="0"/>
      <sheetData sheetId="1">
        <row r="17">
          <cell r="K17">
            <v>428.9</v>
          </cell>
        </row>
      </sheetData>
      <sheetData sheetId="2"/>
      <sheetData sheetId="3"/>
      <sheetData sheetId="4"/>
      <sheetData sheetId="5"/>
      <sheetData sheetId="6"/>
      <sheetData sheetId="7"/>
      <sheetData sheetId="8">
        <row r="17">
          <cell r="K17">
            <v>396.7</v>
          </cell>
        </row>
      </sheetData>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ода ХМАО"/>
    </sheetNames>
    <sheetDataSet>
      <sheetData sheetId="0">
        <row r="26">
          <cell r="M26">
            <v>10636</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election activeCell="A31" sqref="A31"/>
    </sheetView>
  </sheetViews>
  <sheetFormatPr defaultRowHeight="15" x14ac:dyDescent="0.25"/>
  <cols>
    <col min="1" max="1" width="38.140625" style="1" customWidth="1"/>
    <col min="2" max="2" width="50.7109375" style="1" customWidth="1"/>
  </cols>
  <sheetData>
    <row r="1" spans="1:2" x14ac:dyDescent="0.25">
      <c r="B1" s="2" t="str">
        <f>version</f>
        <v>Версия 2.2.2</v>
      </c>
    </row>
    <row r="2" spans="1:2" ht="48.75" customHeight="1" x14ac:dyDescent="0.25">
      <c r="A2" s="42" t="s">
        <v>0</v>
      </c>
      <c r="B2" s="42"/>
    </row>
    <row r="3" spans="1:2" x14ac:dyDescent="0.25">
      <c r="A3" s="3"/>
      <c r="B3" s="4"/>
    </row>
    <row r="4" spans="1:2" x14ac:dyDescent="0.25">
      <c r="A4" s="3" t="s">
        <v>1</v>
      </c>
      <c r="B4" s="5" t="s">
        <v>2</v>
      </c>
    </row>
    <row r="5" spans="1:2" x14ac:dyDescent="0.25">
      <c r="A5" s="3"/>
      <c r="B5" s="6"/>
    </row>
    <row r="6" spans="1:2" x14ac:dyDescent="0.25">
      <c r="A6" s="3"/>
      <c r="B6" s="9" t="s">
        <v>3</v>
      </c>
    </row>
    <row r="7" spans="1:2" ht="22.5" x14ac:dyDescent="0.25">
      <c r="A7" s="7" t="s">
        <v>4</v>
      </c>
      <c r="B7" s="10" t="s">
        <v>5</v>
      </c>
    </row>
    <row r="8" spans="1:2" ht="22.5" x14ac:dyDescent="0.25">
      <c r="A8" s="3" t="s">
        <v>6</v>
      </c>
      <c r="B8" s="10" t="s">
        <v>7</v>
      </c>
    </row>
    <row r="9" spans="1:2" x14ac:dyDescent="0.25">
      <c r="A9" s="3"/>
      <c r="B9" s="6"/>
    </row>
    <row r="10" spans="1:2" x14ac:dyDescent="0.25">
      <c r="A10" s="11" t="s">
        <v>8</v>
      </c>
      <c r="B10" s="8" t="s">
        <v>9</v>
      </c>
    </row>
    <row r="11" spans="1:2" x14ac:dyDescent="0.25">
      <c r="A11" s="11" t="s">
        <v>10</v>
      </c>
      <c r="B11" s="8" t="s">
        <v>11</v>
      </c>
    </row>
    <row r="12" spans="1:2" x14ac:dyDescent="0.25">
      <c r="A12" s="11" t="s">
        <v>12</v>
      </c>
      <c r="B12" s="8" t="s">
        <v>13</v>
      </c>
    </row>
    <row r="13" spans="1:2" x14ac:dyDescent="0.25">
      <c r="A13" s="3"/>
      <c r="B13" s="6"/>
    </row>
    <row r="14" spans="1:2" x14ac:dyDescent="0.25">
      <c r="A14" s="7" t="s">
        <v>14</v>
      </c>
      <c r="B14" s="8" t="s">
        <v>15</v>
      </c>
    </row>
    <row r="15" spans="1:2" x14ac:dyDescent="0.25">
      <c r="A15" s="3"/>
      <c r="B15" s="6"/>
    </row>
    <row r="16" spans="1:2" x14ac:dyDescent="0.25">
      <c r="A16" s="7" t="s">
        <v>16</v>
      </c>
      <c r="B16" s="12" t="s">
        <v>17</v>
      </c>
    </row>
  </sheetData>
  <mergeCells count="1">
    <mergeCell ref="A2:B2"/>
  </mergeCells>
  <dataValidations count="6">
    <dataValidation type="list" showInputMessage="1" showErrorMessage="1" errorTitle="Внимание" error="Выберите значение из списка" sqref="B65530 B131066 B196602 B262138 B327674 B393210 B458746 B524282 B589818 B655354 B720890 B786426 B851962 B917498 B983034">
      <formula1>kind_of_NDS_tariff</formula1>
    </dataValidation>
    <dataValidation type="list" allowBlank="1" showInputMessage="1" showErrorMessage="1" errorTitle="Ошибка" error="Выберите значение из списка" prompt="Выберите значение из списка" sqref="B65522 B131058 B196594 B262130 B327666 B393202 B458738 B524274 B589810 B655346 B720882 B786418 B851954 B917490 B983026">
      <formula1>kind_of_NDS</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B7:B8 B65510:B65511 B131046:B131047 B196582:B196583 B262118:B262119 B327654:B327655 B393190:B393191 B458726:B458727 B524262:B524263 B589798:B589799 B655334:B655335 B720870:B720871 B786406:B786407 B851942:B851943 B917478:B917479 B983014:B983015 B65534 B131070 B196606 B262142 B327678 B393214 B458750 B524286 B589822 B655358 B720894 B786430 B851966 B917502 B983038"/>
    <dataValidation type="list" allowBlank="1" showInputMessage="1" showErrorMessage="1" errorTitle="Ошибка" error="Выберите значение из списка" prompt="Выберите значение из списка" sqref="B16 B65526 B131062 B196598 B262134 B327670 B393206 B458742 B524278 B589814 B655350 B720886 B786422 B851958 B917494 B983030">
      <formula1>kind_group_rates</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B65513 B131049 B196585 B262121 B327657 B393193 B458729 B524265 B589801 B655337 B720873 B786409 B851945 B917481 B983017 B65505:B65507 B131041:B131043 B196577:B196579 B262113:B262115 B327649:B327651 B393185:B393187 B458721:B458723 B524257:B524259 B589793:B589795 B655329:B655331 B720865:B720867 B786401:B786403 B851937:B851939 B917473:B917475 B983009:B983011">
      <formula1>"a"</formula1>
    </dataValidation>
    <dataValidation type="textLength" operator="lessThanOrEqual" allowBlank="1" showInputMessage="1" showErrorMessage="1" errorTitle="Ошибка" error="Допускается ввод не более 900 символов!" sqref="B65549:B65552 B131085:B131088 B196621:B196624 B262157:B262160 B327693:B327696 B393229:B393232 B458765:B458768 B524301:B524304 B589837:B589840 B655373:B655376 B720909:B720912 B786445:B786448 B851981:B851984 B917517:B917520 B983053:B983056 B65545:B65546 B131081:B131082 B196617:B196618 B262153:B262154 B327689:B327690 B393225:B393226 B458761:B458762 B524297:B524298 B589833:B589834 B655369:B655370 B720905:B720906 B786441:B786442 B851977:B851978 B917513:B917514 B983049:B983050 B65541:B65542 B131077:B131078 B196613:B196614 B262149:B262150 B327685:B327686 B393221:B393222 B458757:B458758 B524293:B524294 B589829:B589830 B655365:B655366 B720901:B720902 B786437:B786438 B851973:B851974 B917509:B917510 B983045:B983046 B65537:B65538 B131073:B131074 B196609:B196610 B262145:B262146 B327681:B327682 B393217:B393218 B458753:B458754 B524289:B524290 B589825:B589826 B655361:B655362 B720897:B720898 B786433:B786434 B851969:B851970 B917505:B917506 B983041:B983042 B65516 B131052 B196588 B262124 B327660 B393196 B458732 B524268 B589804 B655340 B720876 B786412 B851948 B917484 B983020 B65535 B131071 B196607 B262143 B327679 B393215 B458751 B524287 B589823 B655359 B720895 B786431 B851967 B917503 B983039">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80" zoomScaleNormal="80" workbookViewId="0">
      <selection activeCell="C18" sqref="C18"/>
    </sheetView>
  </sheetViews>
  <sheetFormatPr defaultRowHeight="15" x14ac:dyDescent="0.25"/>
  <cols>
    <col min="1" max="1" width="11.42578125" style="13" bestFit="1" customWidth="1"/>
    <col min="2" max="2" width="54.5703125" style="13" customWidth="1"/>
    <col min="3" max="3" width="27" style="13" bestFit="1" customWidth="1"/>
    <col min="4" max="4" width="25.140625" style="13" customWidth="1"/>
  </cols>
  <sheetData>
    <row r="1" spans="1:4" x14ac:dyDescent="0.25">
      <c r="A1" s="14"/>
      <c r="B1" s="14"/>
      <c r="C1" s="14"/>
      <c r="D1" s="15"/>
    </row>
    <row r="2" spans="1:4" ht="38.25" customHeight="1" x14ac:dyDescent="0.25">
      <c r="A2" s="43" t="s">
        <v>0</v>
      </c>
      <c r="B2" s="43"/>
      <c r="C2" s="43"/>
      <c r="D2" s="43"/>
    </row>
    <row r="3" spans="1:4" x14ac:dyDescent="0.25">
      <c r="A3" s="44" t="str">
        <f>IF(org=0,"Не определено",org)</f>
        <v>ООО "Энергонефть Томск"</v>
      </c>
      <c r="B3" s="44"/>
      <c r="C3" s="44"/>
      <c r="D3" s="44"/>
    </row>
    <row r="4" spans="1:4" x14ac:dyDescent="0.25">
      <c r="A4" s="14"/>
      <c r="B4" s="16"/>
      <c r="C4" s="16"/>
      <c r="D4" s="17"/>
    </row>
    <row r="5" spans="1:4" ht="15.75" thickBot="1" x14ac:dyDescent="0.3">
      <c r="A5" s="18" t="s">
        <v>18</v>
      </c>
      <c r="B5" s="19" t="s">
        <v>19</v>
      </c>
      <c r="C5" s="20" t="s">
        <v>20</v>
      </c>
      <c r="D5" s="19" t="s">
        <v>21</v>
      </c>
    </row>
    <row r="6" spans="1:4" ht="15.75" thickTop="1" x14ac:dyDescent="0.25">
      <c r="A6" s="21" t="s">
        <v>22</v>
      </c>
      <c r="B6" s="21" t="s">
        <v>23</v>
      </c>
      <c r="C6" s="21" t="s">
        <v>24</v>
      </c>
      <c r="D6" s="21" t="s">
        <v>25</v>
      </c>
    </row>
    <row r="7" spans="1:4" x14ac:dyDescent="0.25">
      <c r="A7" s="22" t="s">
        <v>26</v>
      </c>
      <c r="B7" s="23"/>
      <c r="C7" s="23"/>
      <c r="D7" s="23"/>
    </row>
    <row r="8" spans="1:4" ht="33.75" x14ac:dyDescent="0.25">
      <c r="A8" s="24" t="s">
        <v>22</v>
      </c>
      <c r="B8" s="25" t="s">
        <v>27</v>
      </c>
      <c r="C8" s="26"/>
      <c r="D8" s="27"/>
    </row>
    <row r="9" spans="1:4" x14ac:dyDescent="0.25">
      <c r="A9" s="24" t="s">
        <v>28</v>
      </c>
      <c r="B9" s="28" t="s">
        <v>29</v>
      </c>
      <c r="C9" s="29"/>
      <c r="D9" s="25"/>
    </row>
    <row r="10" spans="1:4" ht="22.5" x14ac:dyDescent="0.25">
      <c r="A10" s="30" t="s">
        <v>30</v>
      </c>
      <c r="B10" s="31" t="str">
        <f>"С "&amp;periodStart &amp; " по " &amp; periodEnd</f>
        <v>С 01.01.2018 по 31.12.2018</v>
      </c>
      <c r="C10" s="32" t="s">
        <v>31</v>
      </c>
      <c r="D10" s="25"/>
    </row>
    <row r="11" spans="1:4" x14ac:dyDescent="0.25">
      <c r="A11" s="24" t="s">
        <v>32</v>
      </c>
      <c r="B11" s="28" t="s">
        <v>33</v>
      </c>
      <c r="C11" s="29"/>
      <c r="D11" s="25"/>
    </row>
    <row r="12" spans="1:4" x14ac:dyDescent="0.25">
      <c r="A12" s="24" t="s">
        <v>50</v>
      </c>
      <c r="B12" s="31" t="s">
        <v>34</v>
      </c>
      <c r="C12" s="33"/>
      <c r="D12" s="34"/>
    </row>
    <row r="13" spans="1:4" x14ac:dyDescent="0.25">
      <c r="A13" s="35" t="s">
        <v>51</v>
      </c>
      <c r="B13" s="36" t="str">
        <f>IF(group_rates="","",IF(group_rates=[1]TEHSHEET!$S$4,[1]TEHSHEET!$R$4,group_rates)) &amp; IF(double_rate_tariff="да",,", "&amp;unit_tariff_single_rate)</f>
        <v>компонент на холодную воду, руб/м3</v>
      </c>
      <c r="C13" s="37">
        <f>[2]Стандарты!$F$17</f>
        <v>295.74591944642424</v>
      </c>
      <c r="D13" s="34"/>
    </row>
    <row r="14" spans="1:4" x14ac:dyDescent="0.25">
      <c r="A14" s="35" t="str">
        <f>A12&amp;".2"</f>
        <v>1.3.1.2</v>
      </c>
      <c r="B14" s="36" t="str">
        <f>IF(group_rates="","",IF(group_rates=[1]TEHSHEET!$S$4,[1]TEHSHEET!$R$7,""))&amp;", руб/Гкал"</f>
        <v>компонент на тепловую энергию, руб/Гкал</v>
      </c>
      <c r="C14" s="37">
        <f>[3]Стандарты!$F$23</f>
        <v>7176.2650013565863</v>
      </c>
      <c r="D14" s="34"/>
    </row>
    <row r="15" spans="1:4" x14ac:dyDescent="0.25">
      <c r="A15" s="24" t="s">
        <v>52</v>
      </c>
      <c r="B15" s="31" t="s">
        <v>35</v>
      </c>
      <c r="C15" s="33"/>
      <c r="D15" s="34"/>
    </row>
    <row r="16" spans="1:4" x14ac:dyDescent="0.25">
      <c r="A16" s="35" t="s">
        <v>53</v>
      </c>
      <c r="B16" s="36" t="str">
        <f>IF(group_rates="","",IF(group_rates=[1]TEHSHEET!$S$4,[1]TEHSHEET!$R$4,group_rates)) &amp; IF(double_rate_tariff="да",,", "&amp;unit_tariff_single_rate)</f>
        <v>компонент на холодную воду, руб/м3</v>
      </c>
      <c r="C16" s="37">
        <f>[2]Стандарты!$F$20</f>
        <v>295.74591944642424</v>
      </c>
      <c r="D16" s="34"/>
    </row>
    <row r="17" spans="1:4" x14ac:dyDescent="0.25">
      <c r="A17" s="35" t="str">
        <f>A15&amp;".2"</f>
        <v>1.3.2.2</v>
      </c>
      <c r="B17" s="36" t="str">
        <f>IF(group_rates="","",IF(group_rates=[1]TEHSHEET!$S$4,[1]TEHSHEET!$R$7,""))&amp;", руб/Гкал"</f>
        <v>компонент на тепловую энергию, руб/Гкал</v>
      </c>
      <c r="C17" s="37">
        <f>[3]Стандарты!$F$30</f>
        <v>7176.2650013565863</v>
      </c>
      <c r="D17" s="34"/>
    </row>
    <row r="18" spans="1:4" x14ac:dyDescent="0.25">
      <c r="A18" s="24" t="s">
        <v>36</v>
      </c>
      <c r="B18" s="28" t="s">
        <v>37</v>
      </c>
      <c r="C18" s="38" t="str">
        <f>"с "&amp;periodStart &amp; " по " &amp; periodEnd &amp; " гг."</f>
        <v>с 01.01.2018 по 31.12.2018 гг.</v>
      </c>
      <c r="D18" s="25"/>
    </row>
    <row r="19" spans="1:4" ht="33.75" x14ac:dyDescent="0.25">
      <c r="A19" s="24" t="s">
        <v>38</v>
      </c>
      <c r="B19" s="28" t="s">
        <v>39</v>
      </c>
      <c r="C19" s="39" t="s">
        <v>54</v>
      </c>
      <c r="D19" s="40" t="s">
        <v>54</v>
      </c>
    </row>
    <row r="20" spans="1:4" ht="33.75" x14ac:dyDescent="0.25">
      <c r="A20" s="24" t="s">
        <v>40</v>
      </c>
      <c r="B20" s="28" t="s">
        <v>41</v>
      </c>
      <c r="C20" s="38">
        <f>SUM(C21:C22)</f>
        <v>9070.2779843521657</v>
      </c>
      <c r="D20" s="25"/>
    </row>
    <row r="21" spans="1:4" x14ac:dyDescent="0.25">
      <c r="A21" s="30" t="s">
        <v>42</v>
      </c>
      <c r="B21" s="31" t="s">
        <v>34</v>
      </c>
      <c r="C21" s="37">
        <f>('[4]1 пол'!$M$26*C13)/1000+('[5]1 пол'!$K$17*C14)/1000</f>
        <v>4406.765752750267</v>
      </c>
      <c r="D21" s="25"/>
    </row>
    <row r="22" spans="1:4" x14ac:dyDescent="0.25">
      <c r="A22" s="30" t="s">
        <v>43</v>
      </c>
      <c r="B22" s="31" t="s">
        <v>35</v>
      </c>
      <c r="C22" s="37">
        <f>('[4]2 пол'!$M$26*C16)/1000+('[5]2 пол'!$K$17*C17)/1000</f>
        <v>4663.5122316018987</v>
      </c>
      <c r="D22" s="25"/>
    </row>
    <row r="23" spans="1:4" x14ac:dyDescent="0.25">
      <c r="A23" s="24" t="s">
        <v>44</v>
      </c>
      <c r="B23" s="28" t="str">
        <f>"Годовой объем отпущеной в сеть воды, "&amp;unit_tariff_useful_output</f>
        <v>Годовой объем отпущеной в сеть воды, тыс м3</v>
      </c>
      <c r="C23" s="26"/>
      <c r="D23" s="25"/>
    </row>
    <row r="24" spans="1:4" x14ac:dyDescent="0.25">
      <c r="A24" s="30" t="s">
        <v>45</v>
      </c>
      <c r="B24" s="31" t="str">
        <f>"С "&amp;periodStart &amp; " по " &amp; periodEnd</f>
        <v>С 01.01.2018 по 31.12.2018</v>
      </c>
      <c r="C24" s="37">
        <f>'[6]вода ХМАО'!$M$26/1000</f>
        <v>10.635999999999999</v>
      </c>
      <c r="D24" s="25"/>
    </row>
    <row r="25" spans="1:4" ht="90" x14ac:dyDescent="0.25">
      <c r="A25" s="24" t="s">
        <v>46</v>
      </c>
      <c r="B25" s="28" t="s">
        <v>47</v>
      </c>
      <c r="C25" s="41">
        <v>0</v>
      </c>
      <c r="D25" s="25"/>
    </row>
    <row r="26" spans="1:4" ht="78.75" x14ac:dyDescent="0.25">
      <c r="A26" s="24" t="s">
        <v>48</v>
      </c>
      <c r="B26" s="28" t="s">
        <v>49</v>
      </c>
      <c r="C26" s="41">
        <v>0</v>
      </c>
      <c r="D26" s="25"/>
    </row>
  </sheetData>
  <mergeCells count="2">
    <mergeCell ref="A2:D2"/>
    <mergeCell ref="A3:D3"/>
  </mergeCells>
  <dataValidations count="6">
    <dataValidation type="textLength" operator="lessThanOrEqual" allowBlank="1" showInputMessage="1" showErrorMessage="1" errorTitle="Ошибка" error="Допускается ввод не более 900 символов!" prompt="Введите наименование организации-поставщика" sqref="B65528 B131064 B196600 B262136 B327672 B393208 B458744 B524280 B589816 B655352 B720888 B786424 B851960 B917496 B983032 B65535 B131071 B196607 B262143 B327679 B393215 B458751 B524287 B589823 B655359 B720895 B786431 B851967 B917503 B983039">
      <formula1>900</formula1>
    </dataValidation>
    <dataValidation type="list" allowBlank="1" showInputMessage="1" showErrorMessage="1" errorTitle="Ошибка" error="Выберите значение из списка" prompt="Выберите значение из списка" sqref="C10 C65524 C131060 C196596 C262132 C327668 C393204 C458740 C524276 C589812 C655348 C720884 C786420 C851956 C917492 C983028">
      <formula1>kind_of_control_method</formula1>
    </dataValidation>
    <dataValidation type="textLength" operator="lessThanOrEqual" allowBlank="1" showInputMessage="1" showErrorMessage="1" errorTitle="Ошибка" error="Допускается ввод не более 900 символов!" prompt="Введите адрес сайта,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 sqref="C19 C65543 C131079 C196615 C262151 C327687 C393223 C458759 C524295 C589831 C655367 C720903 C786439 C851975 C917511 C983047">
      <formula1>900</formula1>
    </dataValidation>
    <dataValidation type="decimal" allowBlank="1" showErrorMessage="1" errorTitle="Ошибка" error="Допускается ввод только неотрицательных чисел!" sqref="C25:C26 C65551:C65552 C131087:C131088 C196623:C196624 C262159:C262160 C327695:C327696 C393231:C393232 C458767:C458768 C524303:C524304 C589839:C589840 C655375:C655376 C720911:C720912 C786447:C786448 C851983:C851984 C917519:C917520 C983055:C983056 C17 C65540 C131076 C196612 C262148 C327684 C393220 C458756 C524292 C589828 C655364 C720900 C786436 C851972 C917508 C983044 C65525 C131061 C196597 C262133 C327669 C393205 C458741 C524277 C589813 C655349 C720885 C786421 C851957 C917493 C983029 C65527:C65531 C131063:C131067 C196599:C196603 C262135:C262139 C327671:C327675 C393207:C393211 C458743:C458747 C524279:C524283 C589815:C589819 C655351:C655355 C720887:C720891 C786423:C786427 C851959:C851963 C917495:C917499 C983031:C983035 C65533:C65538 C131069:C131074 C196605:C196610 C262141:C262146 C327677:C327682 C393213:C393218 C458749:C458754 C524285:C524290 C589821:C589826 C655357:C655362 C720893:C720898 C786429:C786434 C851965:C851970 C917501:C917506 C983037:C983042 C21:C22 C65545:C65547 C131081:C131083 C196617:C196619 C262153:C262155 C327689:C327691 C393225:C393227 C458761:C458763 C524297:C524299 C589833:C589835 C655369:C655371 C720905:C720907 C786441:C786443 C851977:C851979 C917513:C917515 C983049:C983051 C24 C65549 C131085 C196621 C262157 C327693 C393229 C458765 C524301 C589837 C655373 C720909 C786445 C851981 C917517 C983053 C12:C16">
      <formula1>0</formula1>
      <formula2>9.99999999999999E+23</formula2>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D65522 D131058 D196594 D262130 D327666 D393202 D458738 D524274 D589810 D655346 D720882 D786418 D851954 D917490 D983026 D19 D65543 D131079 D196615 D262151 D327687 D393223 D458759 D524295 D589831 D655367 D720903 D786439 D851975 D917511 D983047 D65555:D65557 D131091:D131093 D196627:D196629 D262163:D262165 D327699:D327701 D393235:D393237 D458771:D458773 D524307:D524309 D589843:D589845 D655379:D655381 D720915:D720917 D786451:D786453 D851987:D851989 D917523:D917525 D983059:D983061">
      <formula1>900</formula1>
    </dataValidation>
    <dataValidation type="textLength" operator="lessThanOrEqual" allowBlank="1" showInputMessage="1" showErrorMessage="1" errorTitle="Ошибка" error="Допускается ввод не более 900 символов!" sqref="C65555:C65557 C131091:C131093 C196627:C196629 C262163:C262165 C327699:C327701 C393235:C393237 C458771:C458773 C524307:C524309 C589843:C589845 C655379:C655381 C720915:C720917 C786451:C786453 C851987:C851989 C917523:C917525 C983059:C983061">
      <formula1>900</formula1>
    </dataValidation>
  </dataValidations>
  <pageMargins left="0.7" right="0.7" top="0.75" bottom="0.75" header="0.3" footer="0.3"/>
  <pageSetup paperSize="9" scale="74"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Титульный</vt:lpstr>
      <vt:lpstr>Предложение</vt:lpstr>
    </vt:vector>
  </TitlesOfParts>
  <Company>Energoneft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Боголюбова М.Д.</dc:creator>
  <cp:lastModifiedBy>Боголюбова М.Д.</cp:lastModifiedBy>
  <cp:lastPrinted>2017-05-10T03:29:15Z</cp:lastPrinted>
  <dcterms:created xsi:type="dcterms:W3CDTF">2017-05-03T09:28:08Z</dcterms:created>
  <dcterms:modified xsi:type="dcterms:W3CDTF">2017-05-10T03:32:50Z</dcterms:modified>
</cp:coreProperties>
</file>