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t\files\Раскрытие инфромации\2018\РСТ ХМАО\Предложения по установлению тарифов на 2018 год\к размещению на сайте\"/>
    </mc:Choice>
  </mc:AlternateContent>
  <bookViews>
    <workbookView xWindow="0" yWindow="0" windowWidth="25200" windowHeight="11385"/>
  </bookViews>
  <sheets>
    <sheet name="Титульный" sheetId="1" r:id="rId1"/>
    <sheet name="Предложение" sheetId="2" r:id="rId2"/>
  </sheets>
  <externalReferences>
    <externalReference r:id="rId3"/>
    <externalReference r:id="rId4"/>
  </externalReferences>
  <definedNames>
    <definedName name="double_rate_tariff">[1]Титульный!$F$34</definedName>
    <definedName name="kind_group_rates">[1]TEHSHEET!$S$4:$S$6</definedName>
    <definedName name="kind_of_control_method">[1]TEHSHEET!$K$2:$K$7</definedName>
    <definedName name="kind_of_NDS">[1]TEHSHEET!$H$2:$H$4</definedName>
    <definedName name="kind_of_NDS_tariff">[1]TEHSHEET!$H$7:$H$8</definedName>
    <definedName name="org">[1]Титульный!$F$21</definedName>
    <definedName name="periodEnd">[1]Титульный!$F$17</definedName>
    <definedName name="periodStart">[1]Титульный!$F$16</definedName>
    <definedName name="unit_tariff_double_rate_c">[1]TEHSHEET!$V$3</definedName>
    <definedName name="unit_tariff_double_rate_p">[1]TEHSHEET!$U$3</definedName>
    <definedName name="unit_tariff_single_rate">[1]TEHSHEET!$T$3</definedName>
    <definedName name="unit_tariff_useful_output">[1]TEHSHEET!$W$3</definedName>
    <definedName name="version">[1]Инструкция!$B$3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2" l="1"/>
  <c r="C21" i="2"/>
  <c r="C20" i="2"/>
  <c r="B20" i="2" l="1"/>
  <c r="B19" i="2"/>
  <c r="C17" i="2"/>
  <c r="C18" i="2" s="1"/>
  <c r="C16" i="2" s="1"/>
  <c r="C14" i="2"/>
  <c r="B13" i="2"/>
  <c r="B12" i="2"/>
  <c r="B10" i="2"/>
  <c r="A3" i="2"/>
  <c r="B1" i="1"/>
  <c r="C12" i="2" l="1"/>
  <c r="C13" i="2" s="1"/>
</calcChain>
</file>

<file path=xl/sharedStrings.xml><?xml version="1.0" encoding="utf-8"?>
<sst xmlns="http://schemas.openxmlformats.org/spreadsheetml/2006/main" count="57" uniqueCount="55">
  <si>
    <t>Предложение об установлении тарифов в сфере водоотведения и о способах приобретения, стоимости и объемах товаров, необходимых для производства регулируемых товаров и (или) оказания регулируемых услуг</t>
  </si>
  <si>
    <t>Субъект РФ</t>
  </si>
  <si>
    <t>Ханты-Мансийский автономный округ</t>
  </si>
  <si>
    <t>Период регулирования</t>
  </si>
  <si>
    <t>Начало очередного периода регулирования</t>
  </si>
  <si>
    <t>01.01.2018</t>
  </si>
  <si>
    <t>Окончание очередного периода регулирования</t>
  </si>
  <si>
    <t>31.12.2018</t>
  </si>
  <si>
    <t>Наименование организации</t>
  </si>
  <si>
    <t>ООО "Энергонефть Томск"</t>
  </si>
  <si>
    <t>Наименование филиала</t>
  </si>
  <si>
    <t>ИНН</t>
  </si>
  <si>
    <t>7022010799</t>
  </si>
  <si>
    <t>КПП</t>
  </si>
  <si>
    <t>702201001</t>
  </si>
  <si>
    <t>Вид деятельности</t>
  </si>
  <si>
    <t>Оказание услуг в сфере водоотведения и очистки сточных вод</t>
  </si>
  <si>
    <t>Тариф</t>
  </si>
  <si>
    <t>тариф на водоотведение</t>
  </si>
  <si>
    <t>№ п/п</t>
  </si>
  <si>
    <t>Информация, подлежащая раскрытию</t>
  </si>
  <si>
    <t>Значение</t>
  </si>
  <si>
    <t>1</t>
  </si>
  <si>
    <t>2</t>
  </si>
  <si>
    <t>3</t>
  </si>
  <si>
    <t>Раскрытие информации в соответствии с формой 3.12 Приказа ФСТ России N 129 от 15 мая 2013 г.</t>
  </si>
  <si>
    <t>Информация о предложении регулируемой организации об установлении тарифов в сфере водоотведения и (или) очистки сточных вод на очередной период регулирования</t>
  </si>
  <si>
    <t>1.2</t>
  </si>
  <si>
    <t>Предлагаемый метод регулирования</t>
  </si>
  <si>
    <t>1.2.1</t>
  </si>
  <si>
    <t>метод индексации установленных тарифов</t>
  </si>
  <si>
    <t>1.3</t>
  </si>
  <si>
    <t>Расчетная величина тарифов</t>
  </si>
  <si>
    <t>1.4</t>
  </si>
  <si>
    <t>Период действия тарифов</t>
  </si>
  <si>
    <t>1.5</t>
  </si>
  <si>
    <t>Сведения о долгосрочных параметрах регулирования (в случае если их установление предусмотрено выбранным методом регулирования)</t>
  </si>
  <si>
    <t>1.6</t>
  </si>
  <si>
    <t>Сведения о необходимой валовой выручке на соответствующий период, тыс руб</t>
  </si>
  <si>
    <t>1.6.1</t>
  </si>
  <si>
    <t>с 01.01.2018 по 30.06.2018</t>
  </si>
  <si>
    <t>1.6.2</t>
  </si>
  <si>
    <t>с 01.07.2018 по 31.12.2018</t>
  </si>
  <si>
    <t>1.7</t>
  </si>
  <si>
    <t>1.7.1</t>
  </si>
  <si>
    <t>1.8</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</si>
  <si>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</si>
  <si>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1.9</t>
  </si>
  <si>
    <t>Размер недополученных доходов регулируемой организацией (при их наличии), исчисленный в соответствии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</si>
  <si>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1.3.1</t>
  </si>
  <si>
    <t>1.3.2</t>
  </si>
  <si>
    <t>Приказ Региональной службы по тарифам ХМАО-Югры №185-нп 30.11.15</t>
  </si>
  <si>
    <t>http://www.rst.admhmao.ru/</t>
  </si>
  <si>
    <t>Ссылки на документы</t>
  </si>
  <si>
    <t>4</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</si>
</sst>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9"/>
      <name val="Tahoma"/>
      <family val="2"/>
      <charset val="204"/>
    </font>
    <font>
      <sz val="11"/>
      <color rgb="FF000000"/>
      <name val="Calibri"/>
      <family val="2"/>
      <charset val="204"/>
    </font>
    <font>
      <sz val="10"/>
      <name val="Tahoma"/>
      <family val="2"/>
      <charset val="204"/>
    </font>
    <font>
      <sz val="9"/>
      <color rgb="FF993300"/>
      <name val="Tahoma"/>
      <family val="2"/>
      <charset val="204"/>
    </font>
    <font>
      <sz val="10"/>
      <name val="Arial Cyr"/>
      <charset val="204"/>
    </font>
    <font>
      <b/>
      <sz val="14"/>
      <name val="Franklin Gothic Medium"/>
      <family val="2"/>
      <charset val="204"/>
    </font>
    <font>
      <b/>
      <sz val="9"/>
      <name val="Tahoma"/>
      <family val="2"/>
      <charset val="204"/>
    </font>
    <font>
      <sz val="9"/>
      <color indexed="55"/>
      <name val="Tahoma"/>
      <family val="2"/>
      <charset val="204"/>
    </font>
    <font>
      <sz val="9"/>
      <color theme="0"/>
      <name val="Tahoma"/>
      <family val="2"/>
      <charset val="204"/>
    </font>
    <font>
      <u/>
      <sz val="9"/>
      <color rgb="FF333399"/>
      <name val="Tahoma"/>
      <family val="2"/>
      <charset val="204"/>
    </font>
    <font>
      <sz val="10"/>
      <color rgb="FF222222"/>
      <name val="Tahoma"/>
      <family val="2"/>
      <charset val="204"/>
    </font>
    <font>
      <sz val="9"/>
      <color rgb="FF969696"/>
      <name val="Tahoma"/>
      <family val="2"/>
      <charset val="204"/>
    </font>
    <font>
      <sz val="9"/>
      <color rgb="FFFFFFFF"/>
      <name val="Tahoma"/>
      <family val="2"/>
      <charset val="204"/>
    </font>
  </fonts>
  <fills count="10">
    <fill>
      <patternFill patternType="none"/>
    </fill>
    <fill>
      <patternFill patternType="gray125"/>
    </fill>
    <fill>
      <patternFill patternType="solid">
        <fgColor rgb="FFFFFFFF"/>
        <bgColor rgb="FF000000"/>
      </patternFill>
    </fill>
    <fill>
      <patternFill patternType="solid">
        <fgColor rgb="FFCCFFCC"/>
        <bgColor rgb="FF000000"/>
      </patternFill>
    </fill>
    <fill>
      <patternFill patternType="solid">
        <fgColor rgb="FF99CCFF"/>
        <bgColor rgb="FF000000"/>
      </patternFill>
    </fill>
    <fill>
      <patternFill patternType="solid">
        <fgColor rgb="FFCCFFFF"/>
        <bgColor rgb="FF000000"/>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s>
  <borders count="18">
    <border>
      <left/>
      <right/>
      <top/>
      <bottom/>
      <diagonal/>
    </border>
    <border>
      <left/>
      <right/>
      <top style="thin">
        <color rgb="FF969696"/>
      </top>
      <bottom style="thin">
        <color rgb="FF969696"/>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right/>
      <top style="thin">
        <color indexed="55"/>
      </top>
      <bottom/>
      <diagonal/>
    </border>
    <border>
      <left/>
      <right/>
      <top/>
      <bottom style="thin">
        <color indexed="55"/>
      </bottom>
      <diagonal/>
    </border>
    <border>
      <left style="thin">
        <color indexed="55"/>
      </left>
      <right style="thin">
        <color indexed="55"/>
      </right>
      <top style="thin">
        <color indexed="55"/>
      </top>
      <bottom style="double">
        <color indexed="55"/>
      </bottom>
      <diagonal/>
    </border>
    <border>
      <left style="medium">
        <color indexed="64"/>
      </left>
      <right style="thin">
        <color indexed="64"/>
      </right>
      <top style="medium">
        <color indexed="64"/>
      </top>
      <bottom/>
      <diagonal/>
    </border>
    <border>
      <left style="thin">
        <color indexed="55"/>
      </left>
      <right/>
      <top style="thin">
        <color indexed="55"/>
      </top>
      <bottom style="double">
        <color indexed="55"/>
      </bottom>
      <diagonal/>
    </border>
    <border>
      <left/>
      <right/>
      <top style="double">
        <color indexed="55"/>
      </top>
      <bottom style="thin">
        <color rgb="FFC0C0C0"/>
      </bottom>
      <diagonal/>
    </border>
    <border>
      <left style="thin">
        <color rgb="FFC0C0C0"/>
      </left>
      <right/>
      <top style="thin">
        <color rgb="FFC0C0C0"/>
      </top>
      <bottom/>
      <diagonal/>
    </border>
    <border>
      <left/>
      <right/>
      <top style="thin">
        <color rgb="FFC0C0C0"/>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rgb="FFC0C0C0"/>
      </top>
      <bottom style="thin">
        <color indexed="22"/>
      </bottom>
      <diagonal/>
    </border>
    <border>
      <left style="thin">
        <color indexed="22"/>
      </left>
      <right style="thin">
        <color indexed="22"/>
      </right>
      <top style="thin">
        <color indexed="22"/>
      </top>
      <bottom/>
      <diagonal/>
    </border>
    <border>
      <left style="thin">
        <color rgb="FF969696"/>
      </left>
      <right style="thin">
        <color rgb="FF969696"/>
      </right>
      <top style="thin">
        <color rgb="FF969696"/>
      </top>
      <bottom style="double">
        <color rgb="FF969696"/>
      </bottom>
      <diagonal/>
    </border>
    <border>
      <left/>
      <right/>
      <top style="double">
        <color rgb="FF969696"/>
      </top>
      <bottom style="thin">
        <color rgb="FFC0C0C0"/>
      </bottom>
      <diagonal/>
    </border>
    <border>
      <left/>
      <right/>
      <top style="thin">
        <color rgb="FFC0C0C0"/>
      </top>
      <bottom style="thin">
        <color rgb="FFC0C0C0"/>
      </bottom>
      <diagonal/>
    </border>
  </borders>
  <cellStyleXfs count="8">
    <xf numFmtId="0" fontId="0" fillId="0" borderId="0"/>
    <xf numFmtId="0" fontId="1" fillId="0" borderId="0">
      <alignment horizontal="left" vertical="center"/>
    </xf>
    <xf numFmtId="0" fontId="2" fillId="0" borderId="0"/>
    <xf numFmtId="0" fontId="5" fillId="0" borderId="0"/>
    <xf numFmtId="0" fontId="5" fillId="0" borderId="0"/>
    <xf numFmtId="0" fontId="6" fillId="0" borderId="0" applyBorder="0">
      <alignment horizontal="center" vertical="center" wrapText="1"/>
    </xf>
    <xf numFmtId="0" fontId="7" fillId="0" borderId="7" applyBorder="0">
      <alignment horizontal="center" vertical="center" wrapText="1"/>
    </xf>
    <xf numFmtId="0" fontId="10" fillId="0" borderId="0" applyNumberFormat="0" applyFill="0" applyBorder="0" applyAlignment="0" applyProtection="0">
      <alignment vertical="top"/>
      <protection locked="0"/>
    </xf>
  </cellStyleXfs>
  <cellXfs count="50">
    <xf numFmtId="0" fontId="0" fillId="0" borderId="0" xfId="0"/>
    <xf numFmtId="0" fontId="1" fillId="0" borderId="0" xfId="1" applyFont="1" applyFill="1" applyBorder="1" applyAlignment="1" applyProtection="1">
      <alignment vertical="center" wrapText="1"/>
    </xf>
    <xf numFmtId="0" fontId="1" fillId="0" borderId="0" xfId="1" applyFont="1" applyFill="1" applyBorder="1" applyAlignment="1" applyProtection="1">
      <alignment horizontal="right" vertical="center"/>
    </xf>
    <xf numFmtId="0" fontId="1" fillId="2" borderId="0" xfId="1" applyFont="1" applyFill="1" applyBorder="1" applyAlignment="1" applyProtection="1">
      <alignment horizontal="right" vertical="center" wrapText="1" indent="1"/>
    </xf>
    <xf numFmtId="0" fontId="4" fillId="2" borderId="0" xfId="1" applyFont="1" applyFill="1" applyBorder="1" applyAlignment="1" applyProtection="1">
      <alignment horizontal="center" vertical="center" wrapText="1"/>
    </xf>
    <xf numFmtId="0" fontId="1" fillId="3" borderId="2" xfId="1" applyFont="1" applyFill="1" applyBorder="1" applyAlignment="1" applyProtection="1">
      <alignment horizontal="center" vertical="center"/>
    </xf>
    <xf numFmtId="0" fontId="1" fillId="2" borderId="0" xfId="1" applyNumberFormat="1" applyFont="1" applyFill="1" applyBorder="1" applyAlignment="1" applyProtection="1">
      <alignment horizontal="center" vertical="center" wrapText="1"/>
    </xf>
    <xf numFmtId="0" fontId="1" fillId="2" borderId="3" xfId="1" applyFont="1" applyFill="1" applyBorder="1" applyAlignment="1" applyProtection="1">
      <alignment horizontal="right" vertical="center" wrapText="1" indent="1"/>
    </xf>
    <xf numFmtId="49" fontId="1" fillId="3" borderId="2" xfId="1" applyNumberFormat="1" applyFont="1" applyFill="1" applyBorder="1" applyAlignment="1" applyProtection="1">
      <alignment horizontal="center" vertical="center" wrapText="1"/>
    </xf>
    <xf numFmtId="0" fontId="1" fillId="2" borderId="0" xfId="1" applyFont="1" applyFill="1" applyBorder="1" applyAlignment="1" applyProtection="1">
      <alignment horizontal="center" vertical="center" wrapText="1"/>
    </xf>
    <xf numFmtId="49" fontId="1" fillId="4" borderId="2" xfId="3" applyNumberFormat="1" applyFont="1" applyFill="1" applyBorder="1" applyAlignment="1" applyProtection="1">
      <alignment horizontal="center" vertical="center" wrapText="1"/>
      <protection locked="0"/>
    </xf>
    <xf numFmtId="0" fontId="1" fillId="2" borderId="0" xfId="1" applyNumberFormat="1" applyFont="1" applyFill="1" applyBorder="1" applyAlignment="1" applyProtection="1">
      <alignment horizontal="right" vertical="center" wrapText="1" indent="1"/>
    </xf>
    <xf numFmtId="49" fontId="1" fillId="0" borderId="2" xfId="1" applyNumberFormat="1" applyFont="1" applyFill="1" applyBorder="1" applyAlignment="1" applyProtection="1">
      <alignment horizontal="center" vertical="center" wrapText="1"/>
    </xf>
    <xf numFmtId="0" fontId="1" fillId="5" borderId="2" xfId="1" applyNumberFormat="1" applyFont="1" applyFill="1" applyBorder="1" applyAlignment="1" applyProtection="1">
      <alignment horizontal="center" vertical="center" wrapText="1"/>
      <protection locked="0"/>
    </xf>
    <xf numFmtId="0" fontId="1" fillId="0" borderId="0" xfId="4" applyFont="1" applyFill="1" applyAlignment="1" applyProtection="1">
      <alignment vertical="center" wrapText="1"/>
    </xf>
    <xf numFmtId="0" fontId="1" fillId="6" borderId="0" xfId="4" applyFont="1" applyFill="1" applyBorder="1" applyAlignment="1" applyProtection="1">
      <alignment vertical="center" wrapText="1"/>
    </xf>
    <xf numFmtId="0" fontId="1" fillId="6" borderId="0" xfId="4" applyFont="1" applyFill="1" applyBorder="1" applyAlignment="1" applyProtection="1">
      <alignment horizontal="center" vertical="center" wrapText="1"/>
    </xf>
    <xf numFmtId="0" fontId="1" fillId="6" borderId="6" xfId="4" applyFont="1" applyFill="1" applyBorder="1" applyAlignment="1" applyProtection="1">
      <alignment horizontal="center" vertical="center" wrapText="1"/>
    </xf>
    <xf numFmtId="0" fontId="0" fillId="0" borderId="6" xfId="6" applyFont="1" applyFill="1" applyBorder="1" applyAlignment="1" applyProtection="1">
      <alignment horizontal="center" vertical="center" wrapText="1"/>
    </xf>
    <xf numFmtId="0" fontId="0" fillId="0" borderId="8" xfId="6" applyFont="1" applyFill="1" applyBorder="1" applyAlignment="1" applyProtection="1">
      <alignment horizontal="center" vertical="center" wrapText="1"/>
    </xf>
    <xf numFmtId="49" fontId="8" fillId="6" borderId="9" xfId="6" applyNumberFormat="1" applyFont="1" applyFill="1" applyBorder="1" applyAlignment="1" applyProtection="1">
      <alignment horizontal="center" vertical="center" wrapText="1"/>
    </xf>
    <xf numFmtId="49" fontId="1" fillId="6" borderId="10" xfId="6" applyNumberFormat="1" applyFont="1" applyFill="1" applyBorder="1" applyAlignment="1" applyProtection="1">
      <alignment horizontal="left" vertical="center" indent="1"/>
    </xf>
    <xf numFmtId="49" fontId="1" fillId="6" borderId="11" xfId="6" applyNumberFormat="1" applyFont="1" applyFill="1" applyBorder="1" applyAlignment="1" applyProtection="1">
      <alignment horizontal="left" vertical="center" indent="1"/>
    </xf>
    <xf numFmtId="49" fontId="0" fillId="6" borderId="12" xfId="4" applyNumberFormat="1" applyFont="1" applyFill="1" applyBorder="1" applyAlignment="1" applyProtection="1">
      <alignment horizontal="center" vertical="center" wrapText="1"/>
    </xf>
    <xf numFmtId="0" fontId="1" fillId="0" borderId="13" xfId="4" applyFont="1" applyFill="1" applyBorder="1" applyAlignment="1" applyProtection="1">
      <alignment horizontal="left" vertical="center" wrapText="1"/>
    </xf>
    <xf numFmtId="0" fontId="9" fillId="0" borderId="13" xfId="4" applyFont="1" applyFill="1" applyBorder="1" applyAlignment="1" applyProtection="1">
      <alignment vertical="center" wrapText="1"/>
    </xf>
    <xf numFmtId="0" fontId="0" fillId="0" borderId="12" xfId="4" applyFont="1" applyFill="1" applyBorder="1" applyAlignment="1" applyProtection="1">
      <alignment horizontal="left" vertical="center" wrapText="1" indent="1"/>
    </xf>
    <xf numFmtId="0" fontId="9" fillId="0" borderId="12" xfId="4" applyFont="1" applyFill="1" applyBorder="1" applyAlignment="1" applyProtection="1">
      <alignment vertical="center" wrapText="1"/>
    </xf>
    <xf numFmtId="0" fontId="9" fillId="6" borderId="14" xfId="4" applyFont="1" applyFill="1" applyBorder="1" applyAlignment="1" applyProtection="1">
      <alignment vertical="center" wrapText="1"/>
    </xf>
    <xf numFmtId="0" fontId="0" fillId="0" borderId="12" xfId="4" applyFont="1" applyFill="1" applyBorder="1" applyAlignment="1" applyProtection="1">
      <alignment horizontal="left" vertical="center" wrapText="1" indent="2"/>
    </xf>
    <xf numFmtId="0" fontId="1" fillId="7" borderId="12" xfId="4" applyNumberFormat="1" applyFont="1" applyFill="1" applyBorder="1" applyAlignment="1" applyProtection="1">
      <alignment horizontal="left" vertical="center" wrapText="1"/>
      <protection locked="0"/>
    </xf>
    <xf numFmtId="4" fontId="1" fillId="7" borderId="12" xfId="4" applyNumberFormat="1" applyFont="1" applyFill="1" applyBorder="1" applyAlignment="1" applyProtection="1">
      <alignment horizontal="right" vertical="center" wrapText="1"/>
      <protection locked="0"/>
    </xf>
    <xf numFmtId="4" fontId="0" fillId="8" borderId="12" xfId="4" applyNumberFormat="1" applyFont="1" applyFill="1" applyBorder="1" applyAlignment="1" applyProtection="1">
      <alignment horizontal="right" vertical="center" wrapText="1"/>
    </xf>
    <xf numFmtId="4" fontId="1" fillId="7" borderId="14" xfId="4" applyNumberFormat="1" applyFont="1" applyFill="1" applyBorder="1" applyAlignment="1" applyProtection="1">
      <alignment horizontal="right" vertical="center" wrapText="1"/>
      <protection locked="0"/>
    </xf>
    <xf numFmtId="0" fontId="3" fillId="0" borderId="0" xfId="4" applyFont="1" applyFill="1" applyAlignment="1" applyProtection="1">
      <alignment horizontal="right" vertical="top" wrapText="1"/>
    </xf>
    <xf numFmtId="0" fontId="3" fillId="0" borderId="1" xfId="2" applyFont="1" applyFill="1" applyBorder="1" applyAlignment="1">
      <alignment horizontal="center" vertical="center" wrapText="1"/>
    </xf>
    <xf numFmtId="0" fontId="3" fillId="0" borderId="4" xfId="2" applyFont="1" applyBorder="1" applyAlignment="1">
      <alignment horizontal="center" vertical="center" wrapText="1"/>
    </xf>
    <xf numFmtId="0" fontId="1" fillId="0" borderId="5" xfId="5" applyFont="1" applyFill="1" applyBorder="1" applyAlignment="1" applyProtection="1">
      <alignment horizontal="center" vertical="center" wrapText="1"/>
    </xf>
    <xf numFmtId="0" fontId="11" fillId="0" borderId="0" xfId="0" applyNumberFormat="1" applyFont="1" applyAlignment="1">
      <alignment horizontal="justify" vertical="top" wrapText="1"/>
    </xf>
    <xf numFmtId="0" fontId="11" fillId="7" borderId="0" xfId="0" applyNumberFormat="1" applyFont="1" applyFill="1" applyAlignment="1">
      <alignment horizontal="justify" vertical="top" wrapText="1"/>
    </xf>
    <xf numFmtId="49" fontId="0" fillId="9" borderId="12" xfId="4" applyNumberFormat="1" applyFont="1" applyFill="1" applyBorder="1" applyAlignment="1" applyProtection="1">
      <alignment horizontal="left" vertical="center" wrapText="1"/>
      <protection locked="0"/>
    </xf>
    <xf numFmtId="0" fontId="1" fillId="2" borderId="0" xfId="4" applyFont="1" applyFill="1" applyBorder="1" applyAlignment="1" applyProtection="1">
      <alignment horizontal="right" vertical="center" wrapText="1"/>
    </xf>
    <xf numFmtId="0" fontId="7" fillId="2" borderId="0" xfId="4" applyFont="1" applyFill="1" applyBorder="1" applyAlignment="1" applyProtection="1">
      <alignment horizontal="center" vertical="center" wrapText="1"/>
    </xf>
    <xf numFmtId="0" fontId="1" fillId="0" borderId="15" xfId="6" applyFont="1" applyFill="1" applyBorder="1" applyAlignment="1" applyProtection="1">
      <alignment horizontal="center" vertical="center" wrapText="1"/>
    </xf>
    <xf numFmtId="49" fontId="12" fillId="2" borderId="16" xfId="6" applyNumberFormat="1" applyFont="1" applyFill="1" applyBorder="1" applyAlignment="1" applyProtection="1">
      <alignment horizontal="center" vertical="center" wrapText="1"/>
    </xf>
    <xf numFmtId="0" fontId="1" fillId="0" borderId="17" xfId="4" applyFont="1" applyFill="1" applyBorder="1" applyAlignment="1" applyProtection="1">
      <alignment horizontal="left" vertical="center" wrapText="1"/>
    </xf>
    <xf numFmtId="0" fontId="1" fillId="0" borderId="2" xfId="4" applyFont="1" applyFill="1" applyBorder="1" applyAlignment="1" applyProtection="1">
      <alignment horizontal="left" vertical="center" wrapText="1"/>
    </xf>
    <xf numFmtId="0" fontId="13" fillId="2" borderId="2" xfId="4" applyFont="1" applyFill="1" applyBorder="1" applyAlignment="1" applyProtection="1">
      <alignment horizontal="left" vertical="center" wrapText="1"/>
    </xf>
    <xf numFmtId="49" fontId="10" fillId="5" borderId="2" xfId="7" applyNumberFormat="1" applyFont="1" applyFill="1" applyBorder="1" applyAlignment="1" applyProtection="1">
      <alignment horizontal="left" vertical="center" wrapText="1"/>
      <protection locked="0"/>
    </xf>
    <xf numFmtId="0" fontId="1" fillId="0" borderId="0" xfId="4" applyFont="1" applyFill="1" applyBorder="1" applyAlignment="1" applyProtection="1">
      <alignment vertical="center" wrapText="1"/>
    </xf>
  </cellXfs>
  <cellStyles count="8">
    <cellStyle name="Гиперссылка" xfId="7" builtinId="8"/>
    <cellStyle name="Заголовок" xfId="5"/>
    <cellStyle name="ЗаголовокСтолбца" xfId="6"/>
    <cellStyle name="Обычный" xfId="0" builtinId="0"/>
    <cellStyle name="Обычный_SIMPLE_1_massive2" xfId="1"/>
    <cellStyle name="Обычный_ЖКУ_проект3" xfId="3"/>
    <cellStyle name="Обычный_Мониторинг инвестиций" xfId="4"/>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285750</xdr:colOff>
      <xdr:row>1</xdr:row>
      <xdr:rowOff>95250</xdr:rowOff>
    </xdr:to>
    <xdr:pic>
      <xdr:nvPicPr>
        <xdr:cNvPr id="3"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2962275</xdr:colOff>
      <xdr:row>12</xdr:row>
      <xdr:rowOff>0</xdr:rowOff>
    </xdr:from>
    <xdr:to>
      <xdr:col>1</xdr:col>
      <xdr:colOff>3398044</xdr:colOff>
      <xdr:row>13</xdr:row>
      <xdr:rowOff>28575</xdr:rowOff>
    </xdr:to>
    <xdr:pic macro="[1]!modInfo.MainSheetHelp">
      <xdr:nvPicPr>
        <xdr:cNvPr id="5" name="ExcludeHelp_3" descr="Справка по листу"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67150" y="30765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xdr:col>
      <xdr:colOff>38100</xdr:colOff>
      <xdr:row>12</xdr:row>
      <xdr:rowOff>0</xdr:rowOff>
    </xdr:from>
    <xdr:to>
      <xdr:col>2</xdr:col>
      <xdr:colOff>228600</xdr:colOff>
      <xdr:row>14</xdr:row>
      <xdr:rowOff>47625</xdr:rowOff>
    </xdr:to>
    <xdr:grpSp>
      <xdr:nvGrpSpPr>
        <xdr:cNvPr id="6" name="shCalendar" hidden="1"/>
        <xdr:cNvGrpSpPr>
          <a:grpSpLocks/>
        </xdr:cNvGrpSpPr>
      </xdr:nvGrpSpPr>
      <xdr:grpSpPr bwMode="auto">
        <a:xfrm>
          <a:off x="4598194" y="2988469"/>
          <a:ext cx="190500" cy="428625"/>
          <a:chOff x="13896191" y="1813753"/>
          <a:chExt cx="211023" cy="178845"/>
        </a:xfrm>
      </xdr:grpSpPr>
      <xdr:sp macro="[1]!modfrmDateChoose.CalendarShow" textlink="">
        <xdr:nvSpPr>
          <xdr:cNvPr id="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2</xdr:col>
      <xdr:colOff>38100</xdr:colOff>
      <xdr:row>12</xdr:row>
      <xdr:rowOff>0</xdr:rowOff>
    </xdr:from>
    <xdr:to>
      <xdr:col>2</xdr:col>
      <xdr:colOff>228600</xdr:colOff>
      <xdr:row>14</xdr:row>
      <xdr:rowOff>47625</xdr:rowOff>
    </xdr:to>
    <xdr:grpSp>
      <xdr:nvGrpSpPr>
        <xdr:cNvPr id="9" name="shCalendar" hidden="1"/>
        <xdr:cNvGrpSpPr>
          <a:grpSpLocks/>
        </xdr:cNvGrpSpPr>
      </xdr:nvGrpSpPr>
      <xdr:grpSpPr bwMode="auto">
        <a:xfrm>
          <a:off x="4598194" y="2988469"/>
          <a:ext cx="190500" cy="428625"/>
          <a:chOff x="13896191" y="1813753"/>
          <a:chExt cx="211023" cy="178845"/>
        </a:xfrm>
      </xdr:grpSpPr>
      <xdr:sp macro="[1]!modfrmDateChoose.CalendarShow" textlink="">
        <xdr:nvSpPr>
          <xdr:cNvPr id="1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82;&#1088;&#1099;&#1090;&#1080;&#1077;%20&#1080;&#1085;&#1092;&#1088;&#1086;&#1084;&#1072;&#1094;&#1080;&#1080;/2018/&#1056;&#1057;&#1058;%20&#1061;&#1052;&#1040;&#1054;/&#1055;&#1088;&#1077;&#1076;&#1083;&#1086;&#1078;&#1077;&#1085;&#1080;&#1103;%20&#1087;&#1086;%20&#1091;&#1089;&#1090;&#1072;&#1085;&#1086;&#1074;&#1083;&#1077;&#1085;&#1080;&#1102;%20&#1090;&#1072;&#1088;&#1080;&#1092;&#1086;&#1074;%20&#1085;&#1072;%202018%20&#1075;&#1086;&#1076;/&#1082;%20&#1079;&#1072;&#1075;&#1088;&#1091;&#1079;&#1082;&#1077;/JKH.OPEN.INFO.REQUEST.V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6;&#1069;&#1050;%202018/&#1042;&#1086;&#1076;&#1086;&#1089;&#1085;&#1072;&#1073;&#1078;&#1077;&#1085;&#1080;&#1077;/&#1058;&#1102;&#1084;&#1077;&#1085;&#1089;&#1082;&#1072;&#1103;%20&#1086;&#1073;&#1083;&#1072;&#1089;&#1090;&#1100;/&#1057;&#1084;&#1077;&#1090;&#1099;/&#1055;&#1088;&#1080;&#1083;&#1086;&#1078;&#1077;&#1085;&#1080;&#1077;%206%20-%20&#1060;&#1086;&#1088;&#1084;&#1099;%20&#1076;&#1083;&#1103;%20&#1082;&#1086;&#1088;&#1088;&#1077;&#1082;&#1090;&#1080;&#1088;&#1086;&#1074;&#1082;&#1080;%20&#1076;&#1086;&#1083;&#1075;&#1086;&#1089;&#1088;&#1086;&#1095;&#1085;&#1099;&#1093;%20&#1090;&#1072;&#1088;&#1080;&#1092;&#1086;&#1074;%20&#1042;&#1057;,%20&#1042;&#1054;%20&#1061;&#1052;&#1040;&#1054;_&#1057;&#1052;&#1045;&#1058;&#106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List00"/>
      <sheetName val="modList01"/>
      <sheetName val="modList02"/>
      <sheetName val="Инструкция"/>
      <sheetName val="Лог обновления"/>
      <sheetName val="Титульный"/>
      <sheetName val="Список МО"/>
      <sheetName val="Стандарты"/>
      <sheetName val="Стандарты_2"/>
      <sheetName val="Стандарты_3"/>
      <sheetName val="Стандарты_4"/>
      <sheetName val="Ссылки на публикации"/>
      <sheetName val="Приказ №129"/>
      <sheetName val="Комментарии"/>
      <sheetName val="Проверка"/>
      <sheetName val="AllSheetsInThisWorkbook"/>
      <sheetName val="TEHSHEET"/>
      <sheetName val="printForm_129"/>
      <sheetName val="et_union_hor"/>
      <sheetName val="et_union_vert"/>
      <sheetName val="modInfo"/>
      <sheetName val="modRegion"/>
      <sheetName val="modReestr"/>
      <sheetName val="modfrmReestr"/>
      <sheetName val="modUpdTemplMain"/>
      <sheetName val="REESTR_ORG"/>
      <sheetName val="modClassifierValidate"/>
      <sheetName val="modHyp"/>
      <sheetName val="modList03"/>
      <sheetName val="modList04"/>
      <sheetName val="modList05"/>
      <sheetName val="modList06"/>
      <sheetName val="modfrmDateChoose"/>
      <sheetName val="modComm"/>
      <sheetName val="modThisWorkbook"/>
      <sheetName val="REESTR_MO"/>
      <sheetName val="modfrmReestrMR"/>
      <sheetName val="modfrmCheckUpdates"/>
      <sheetName val="JKH.OPEN.INFO.REQUEST.VO"/>
    </sheetNames>
    <definedNames>
      <definedName name="modfrmDateChoose.CalendarShow"/>
      <definedName name="modInfo.MainSheetHelp"/>
    </definedNames>
    <sheetDataSet>
      <sheetData sheetId="0" refreshError="1"/>
      <sheetData sheetId="1" refreshError="1"/>
      <sheetData sheetId="2" refreshError="1"/>
      <sheetData sheetId="3" refreshError="1"/>
      <sheetData sheetId="4">
        <row r="3">
          <cell r="B3" t="str">
            <v>Версия 3.2.2</v>
          </cell>
        </row>
      </sheetData>
      <sheetData sheetId="5" refreshError="1"/>
      <sheetData sheetId="6">
        <row r="16">
          <cell r="F16" t="str">
            <v>01.01.2018</v>
          </cell>
        </row>
        <row r="17">
          <cell r="F17" t="str">
            <v>31.12.2018</v>
          </cell>
        </row>
        <row r="21">
          <cell r="F21" t="str">
            <v>ООО "Энергонефть Томск"</v>
          </cell>
        </row>
        <row r="34">
          <cell r="F34" t="str">
            <v>нет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H2" t="str">
            <v>общий</v>
          </cell>
          <cell r="K2" t="str">
            <v>метод экономически обоснованных расходов (затрат)</v>
          </cell>
        </row>
        <row r="3">
          <cell r="H3" t="str">
            <v>общий с учетом освобождения от уплаты НДС</v>
          </cell>
          <cell r="K3" t="str">
            <v>метод индексации установленных тарифов</v>
          </cell>
          <cell r="T3" t="str">
            <v>руб/м3</v>
          </cell>
          <cell r="U3" t="str">
            <v>руб/м3</v>
          </cell>
          <cell r="V3" t="str">
            <v xml:space="preserve"> тыс руб в месяц/м3/час</v>
          </cell>
          <cell r="W3" t="str">
            <v>тыс м3</v>
          </cell>
        </row>
        <row r="4">
          <cell r="H4" t="str">
            <v>специальный (упрощенная система налогообложения, система налогообложения для сельскохозяйственных товаропроизводителей)</v>
          </cell>
          <cell r="K4" t="str">
            <v>метод обеспечения доходности инвестированного капитала</v>
          </cell>
          <cell r="S4" t="str">
            <v>тариф на водоотведение</v>
          </cell>
        </row>
        <row r="5">
          <cell r="K5" t="str">
            <v>метод сравнения аналогов</v>
          </cell>
          <cell r="S5" t="str">
            <v>тариф на транспортировку сточных вод</v>
          </cell>
        </row>
        <row r="6">
          <cell r="K6" t="str">
            <v>метод установления фиксированных тарифов</v>
          </cell>
          <cell r="S6" t="str">
            <v>тариф на подключение к централизованной системе водоотведения</v>
          </cell>
        </row>
        <row r="7">
          <cell r="H7" t="str">
            <v>тариф указан с НДС для плательщиков НДС</v>
          </cell>
          <cell r="K7" t="str">
            <v>метод установления предельных тарифов</v>
          </cell>
        </row>
        <row r="8">
          <cell r="H8" t="str">
            <v>тариф указан без НДС для плательщиков НДС</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 1"/>
      <sheetName val="ф. 2"/>
      <sheetName val="ф. 3 "/>
      <sheetName val="ф. 4 (ВС)"/>
      <sheetName val="ф. 4 (ВО)"/>
      <sheetName val="ф. 5 (ВС)"/>
      <sheetName val="ф. 5 (ВО)"/>
      <sheetName val="ф.6 (ВС тех)"/>
      <sheetName val="ф.6 (ВС пит)"/>
      <sheetName val="ф.6 (ВО) "/>
      <sheetName val="ф.7(ВС) "/>
      <sheetName val="ф.7(ВО) "/>
      <sheetName val="ф.8 (ВС)"/>
      <sheetName val="ф. 10 (ВС)"/>
      <sheetName val="ф. 10 (ВО)"/>
      <sheetName val="ф. 11 "/>
      <sheetName val="ф.12 "/>
      <sheetName val="ф. 13 "/>
      <sheetName val="ф.8 (ВО)"/>
      <sheetName val="Вода"/>
      <sheetName val="ф. 14"/>
      <sheetName val="ф. 15"/>
      <sheetName val="ф.16 (ВС) "/>
      <sheetName val="ф.16 (ВО)"/>
      <sheetName val="ф.17 (ВС)"/>
      <sheetName val="ф.17 (ВО)"/>
      <sheetName val="ф.18"/>
      <sheetName val="ф. 19"/>
      <sheetName val="ф. 20 "/>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31">
          <cell r="W131">
            <v>1516.1693328352683</v>
          </cell>
        </row>
      </sheetData>
      <sheetData sheetId="13"/>
      <sheetData sheetId="14"/>
      <sheetData sheetId="15"/>
      <sheetData sheetId="16"/>
      <sheetData sheetId="17"/>
      <sheetData sheetId="18">
        <row r="131">
          <cell r="W131">
            <v>3567.4865869988671</v>
          </cell>
        </row>
        <row r="132">
          <cell r="W132">
            <v>785.0975070000012</v>
          </cell>
        </row>
        <row r="134">
          <cell r="W134">
            <v>14766.729948305781</v>
          </cell>
        </row>
        <row r="135">
          <cell r="W135">
            <v>31.351200000000002</v>
          </cell>
        </row>
        <row r="136">
          <cell r="W136">
            <v>471.01003943408165</v>
          </cell>
        </row>
      </sheetData>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rst.admhma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D32" sqref="D32"/>
    </sheetView>
  </sheetViews>
  <sheetFormatPr defaultRowHeight="15" x14ac:dyDescent="0.25"/>
  <cols>
    <col min="1" max="1" width="33.140625" style="1" customWidth="1"/>
    <col min="2" max="2" width="50.7109375" style="1" customWidth="1"/>
  </cols>
  <sheetData>
    <row r="1" spans="1:2" x14ac:dyDescent="0.25">
      <c r="B1" s="2" t="str">
        <f>version</f>
        <v>Версия 3.2.2</v>
      </c>
    </row>
    <row r="2" spans="1:2" ht="41.25" customHeight="1" x14ac:dyDescent="0.25">
      <c r="A2" s="35" t="s">
        <v>0</v>
      </c>
      <c r="B2" s="35"/>
    </row>
    <row r="3" spans="1:2" x14ac:dyDescent="0.25">
      <c r="A3" s="3"/>
      <c r="B3" s="4"/>
    </row>
    <row r="4" spans="1:2" x14ac:dyDescent="0.25">
      <c r="A4" s="3" t="s">
        <v>1</v>
      </c>
      <c r="B4" s="5" t="s">
        <v>2</v>
      </c>
    </row>
    <row r="5" spans="1:2" x14ac:dyDescent="0.25">
      <c r="A5" s="3"/>
      <c r="B5" s="6"/>
    </row>
    <row r="6" spans="1:2" x14ac:dyDescent="0.25">
      <c r="A6" s="3"/>
      <c r="B6" s="9" t="s">
        <v>3</v>
      </c>
    </row>
    <row r="7" spans="1:2" ht="22.5" x14ac:dyDescent="0.25">
      <c r="A7" s="7" t="s">
        <v>4</v>
      </c>
      <c r="B7" s="10" t="s">
        <v>5</v>
      </c>
    </row>
    <row r="8" spans="1:2" ht="22.5" x14ac:dyDescent="0.25">
      <c r="A8" s="3" t="s">
        <v>6</v>
      </c>
      <c r="B8" s="10" t="s">
        <v>7</v>
      </c>
    </row>
    <row r="9" spans="1:2" x14ac:dyDescent="0.25">
      <c r="A9" s="3"/>
      <c r="B9" s="6"/>
    </row>
    <row r="10" spans="1:2" x14ac:dyDescent="0.25">
      <c r="A10" s="11" t="s">
        <v>8</v>
      </c>
      <c r="B10" s="8" t="s">
        <v>9</v>
      </c>
    </row>
    <row r="11" spans="1:2" x14ac:dyDescent="0.25">
      <c r="A11" s="11" t="s">
        <v>10</v>
      </c>
      <c r="B11" s="12"/>
    </row>
    <row r="12" spans="1:2" x14ac:dyDescent="0.25">
      <c r="A12" s="11" t="s">
        <v>11</v>
      </c>
      <c r="B12" s="8" t="s">
        <v>12</v>
      </c>
    </row>
    <row r="13" spans="1:2" x14ac:dyDescent="0.25">
      <c r="A13" s="11" t="s">
        <v>13</v>
      </c>
      <c r="B13" s="8" t="s">
        <v>14</v>
      </c>
    </row>
    <row r="14" spans="1:2" x14ac:dyDescent="0.25">
      <c r="A14" s="3"/>
      <c r="B14" s="6"/>
    </row>
    <row r="15" spans="1:2" ht="22.5" x14ac:dyDescent="0.25">
      <c r="A15" s="7" t="s">
        <v>15</v>
      </c>
      <c r="B15" s="8" t="s">
        <v>16</v>
      </c>
    </row>
    <row r="16" spans="1:2" x14ac:dyDescent="0.25">
      <c r="A16" s="3"/>
      <c r="B16" s="6"/>
    </row>
    <row r="17" spans="1:2" x14ac:dyDescent="0.25">
      <c r="A17" s="7" t="s">
        <v>17</v>
      </c>
      <c r="B17" s="13" t="s">
        <v>18</v>
      </c>
    </row>
  </sheetData>
  <mergeCells count="1">
    <mergeCell ref="A2:B2"/>
  </mergeCells>
  <dataValidations count="6">
    <dataValidation type="list" showInputMessage="1" showErrorMessage="1" errorTitle="Внимание" error="Выберите значение из списка" sqref="B65533 B131069 B196605 B262141 B327677 B393213 B458749 B524285 B589821 B655357 B720893 B786429 B851965 B917501 B983037">
      <formula1>kind_of_NDS_tariff</formula1>
    </dataValidation>
    <dataValidation type="list" allowBlank="1" showInputMessage="1" showErrorMessage="1" errorTitle="Ошибка" error="Выберите значение из списка" prompt="Выберите значение из списка" sqref="B65525 B131061 B196597 B262133 B327669 B393205 B458741 B524277 B589813 B655349 B720885 B786421 B851957 B917493 B983029">
      <formula1>kind_of_NDS</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B7:B8 B65513:B65514 B131049:B131050 B196585:B196586 B262121:B262122 B327657:B327658 B393193:B393194 B458729:B458730 B524265:B524266 B589801:B589802 B655337:B655338 B720873:B720874 B786409:B786410 B851945:B851946 B917481:B917482 B983017:B983018 B65535 B131071 B196607 B262143 B327679 B393215 B458751 B524287 B589823 B655359 B720895 B786431 B851967 B917503 B983039"/>
    <dataValidation type="list" allowBlank="1" showInputMessage="1" showErrorMessage="1" errorTitle="Ошибка" error="Выберите значение из списка" prompt="Выберите значение из списка" sqref="B17 B65529 B131065 B196601 B262137 B327673 B393209 B458745 B524281 B589817 B655353 B720889 B786425 B851961 B917497 B983033">
      <formula1>kind_group_rates</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B65516 B131052 B196588 B262124 B327660 B393196 B458732 B524268 B589804 B655340 B720876 B786412 B851948 B917484 B983020 B65508:B65510 B131044:B131046 B196580:B196582 B262116:B262118 B327652:B327654 B393188:B393190 B458724:B458726 B524260:B524262 B589796:B589798 B655332:B655334 B720868:B720870 B786404:B786406 B851940:B851942 B917476:B917478 B983012:B983014">
      <formula1>"a"</formula1>
    </dataValidation>
    <dataValidation type="textLength" operator="lessThanOrEqual" allowBlank="1" showInputMessage="1" showErrorMessage="1" errorTitle="Ошибка" error="Допускается ввод не более 900 символов!" sqref="B65550:B65553 B131086:B131089 B196622:B196625 B262158:B262161 B327694:B327697 B393230:B393233 B458766:B458769 B524302:B524305 B589838:B589841 B655374:B655377 B720910:B720913 B786446:B786449 B851982:B851985 B917518:B917521 B983054:B983057 B65546:B65547 B131082:B131083 B196618:B196619 B262154:B262155 B327690:B327691 B393226:B393227 B458762:B458763 B524298:B524299 B589834:B589835 B655370:B655371 B720906:B720907 B786442:B786443 B851978:B851979 B917514:B917515 B983050:B983051 B65542:B65543 B131078:B131079 B196614:B196615 B262150:B262151 B327686:B327687 B393222:B393223 B458758:B458759 B524294:B524295 B589830:B589831 B655366:B655367 B720902:B720903 B786438:B786439 B851974:B851975 B917510:B917511 B983046:B983047 B65538:B65539 B131074:B131075 B196610:B196611 B262146:B262147 B327682:B327683 B393218:B393219 B458754:B458755 B524290:B524291 B589826:B589827 B655362:B655363 B720898:B720899 B786434:B786435 B851970:B851971 B917506:B917507 B983042:B983043 B11 B65519 B131055 B196591 B262127 B327663 B393199 B458735 B524271 B589807 B655343 B720879 B786415 B851951 B917487 B983023 B65536 B131072 B196608 B262144 B327680 B393216 B458752 B524288 B589824 B655360 B720896 B786432 B851968 B917504 B983040">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7" zoomScale="80" zoomScaleNormal="80" workbookViewId="0">
      <selection activeCell="F21" sqref="F21"/>
    </sheetView>
  </sheetViews>
  <sheetFormatPr defaultRowHeight="15" x14ac:dyDescent="0.25"/>
  <cols>
    <col min="1" max="1" width="9.85546875" style="14" bestFit="1" customWidth="1"/>
    <col min="2" max="2" width="58.5703125" style="14" customWidth="1"/>
    <col min="3" max="3" width="27" style="14" bestFit="1" customWidth="1"/>
    <col min="4" max="4" width="35.42578125" style="49" customWidth="1"/>
  </cols>
  <sheetData>
    <row r="1" spans="1:4" x14ac:dyDescent="0.25">
      <c r="A1" s="15"/>
      <c r="B1" s="15"/>
      <c r="C1" s="15"/>
      <c r="D1" s="41"/>
    </row>
    <row r="2" spans="1:4" ht="42" customHeight="1" x14ac:dyDescent="0.25">
      <c r="A2" s="36" t="s">
        <v>0</v>
      </c>
      <c r="B2" s="36"/>
      <c r="C2" s="36"/>
      <c r="D2"/>
    </row>
    <row r="3" spans="1:4" x14ac:dyDescent="0.25">
      <c r="A3" s="37" t="str">
        <f>IF(org=0,"Не определено",org)</f>
        <v>ООО "Энергонефть Томск"</v>
      </c>
      <c r="B3" s="37"/>
      <c r="C3" s="37"/>
      <c r="D3"/>
    </row>
    <row r="4" spans="1:4" x14ac:dyDescent="0.25">
      <c r="A4" s="15"/>
      <c r="B4" s="16"/>
      <c r="C4" s="16"/>
      <c r="D4" s="42"/>
    </row>
    <row r="5" spans="1:4" ht="15.75" thickBot="1" x14ac:dyDescent="0.3">
      <c r="A5" s="17" t="s">
        <v>19</v>
      </c>
      <c r="B5" s="18" t="s">
        <v>20</v>
      </c>
      <c r="C5" s="19" t="s">
        <v>21</v>
      </c>
      <c r="D5" s="43" t="s">
        <v>53</v>
      </c>
    </row>
    <row r="6" spans="1:4" ht="15.75" thickTop="1" x14ac:dyDescent="0.25">
      <c r="A6" s="20" t="s">
        <v>22</v>
      </c>
      <c r="B6" s="20" t="s">
        <v>23</v>
      </c>
      <c r="C6" s="20" t="s">
        <v>24</v>
      </c>
      <c r="D6" s="44" t="s">
        <v>54</v>
      </c>
    </row>
    <row r="7" spans="1:4" x14ac:dyDescent="0.25">
      <c r="A7" s="21" t="s">
        <v>25</v>
      </c>
      <c r="B7" s="22"/>
      <c r="C7" s="22"/>
      <c r="D7" s="45"/>
    </row>
    <row r="8" spans="1:4" ht="33.75" x14ac:dyDescent="0.25">
      <c r="A8" s="23" t="s">
        <v>22</v>
      </c>
      <c r="B8" s="24" t="s">
        <v>26</v>
      </c>
      <c r="C8" s="25"/>
      <c r="D8" s="46"/>
    </row>
    <row r="9" spans="1:4" x14ac:dyDescent="0.25">
      <c r="A9" s="23" t="s">
        <v>27</v>
      </c>
      <c r="B9" s="26" t="s">
        <v>28</v>
      </c>
      <c r="C9" s="28"/>
      <c r="D9" s="46"/>
    </row>
    <row r="10" spans="1:4" ht="22.5" x14ac:dyDescent="0.25">
      <c r="A10" s="23" t="s">
        <v>29</v>
      </c>
      <c r="B10" s="29" t="str">
        <f>"с "&amp;periodStart &amp; " по " &amp; periodEnd</f>
        <v>с 01.01.2018 по 31.12.2018</v>
      </c>
      <c r="C10" s="30" t="s">
        <v>30</v>
      </c>
      <c r="D10" s="46"/>
    </row>
    <row r="11" spans="1:4" x14ac:dyDescent="0.25">
      <c r="A11" s="23" t="s">
        <v>31</v>
      </c>
      <c r="B11" s="26" t="s">
        <v>32</v>
      </c>
      <c r="C11" s="28"/>
      <c r="D11" s="47"/>
    </row>
    <row r="12" spans="1:4" x14ac:dyDescent="0.25">
      <c r="A12" s="23" t="s">
        <v>49</v>
      </c>
      <c r="B12" s="29" t="str">
        <f>"с 01.01.2018 по 30.06.2018" &amp; IF(double_rate_tariff="да",,", "&amp;unit_tariff_single_rate)</f>
        <v>с 01.01.2018 по 30.06.2018, руб/м3</v>
      </c>
      <c r="C12" s="31">
        <f>'[2]ф.8 (ВО)'!$W$136</f>
        <v>471.01003943408165</v>
      </c>
      <c r="D12" s="47"/>
    </row>
    <row r="13" spans="1:4" x14ac:dyDescent="0.25">
      <c r="A13" s="23" t="s">
        <v>50</v>
      </c>
      <c r="B13" s="29" t="str">
        <f>"с 01.07.2018 по 31.12.2018" &amp; IF(double_rate_tariff="да",,", "&amp;unit_tariff_single_rate)</f>
        <v>с 01.07.2018 по 31.12.2018, руб/м3</v>
      </c>
      <c r="C13" s="31">
        <f>C12</f>
        <v>471.01003943408165</v>
      </c>
      <c r="D13" s="46"/>
    </row>
    <row r="14" spans="1:4" x14ac:dyDescent="0.25">
      <c r="A14" s="23" t="s">
        <v>33</v>
      </c>
      <c r="B14" s="26" t="s">
        <v>34</v>
      </c>
      <c r="C14" s="32" t="str">
        <f>"с "&amp;periodStart &amp; " по " &amp; periodEnd &amp; " гг."</f>
        <v>с 01.01.2018 по 31.12.2018 гг.</v>
      </c>
      <c r="D14" s="48"/>
    </row>
    <row r="15" spans="1:4" ht="52.5" customHeight="1" x14ac:dyDescent="0.25">
      <c r="A15" s="23" t="s">
        <v>35</v>
      </c>
      <c r="B15" s="26" t="s">
        <v>36</v>
      </c>
      <c r="C15" s="40" t="s">
        <v>51</v>
      </c>
      <c r="D15" s="48" t="s">
        <v>52</v>
      </c>
    </row>
    <row r="16" spans="1:4" ht="30" x14ac:dyDescent="0.25">
      <c r="A16" s="23" t="s">
        <v>37</v>
      </c>
      <c r="B16" s="26" t="s">
        <v>38</v>
      </c>
      <c r="C16" s="32">
        <f>SUM(C17:C18)</f>
        <v>14766.73</v>
      </c>
      <c r="D16" s="46"/>
    </row>
    <row r="17" spans="1:4" x14ac:dyDescent="0.25">
      <c r="A17" s="23" t="s">
        <v>39</v>
      </c>
      <c r="B17" s="29" t="s">
        <v>40</v>
      </c>
      <c r="C17" s="31">
        <f>ROUND('[2]ф.8 (ВО)'!$W$134/2,2)</f>
        <v>7383.36</v>
      </c>
      <c r="D17" s="46"/>
    </row>
    <row r="18" spans="1:4" x14ac:dyDescent="0.25">
      <c r="A18" s="23" t="s">
        <v>41</v>
      </c>
      <c r="B18" s="29" t="s">
        <v>42</v>
      </c>
      <c r="C18" s="31">
        <f>C17+0.01</f>
        <v>7383.37</v>
      </c>
      <c r="D18" s="46"/>
    </row>
    <row r="19" spans="1:4" x14ac:dyDescent="0.25">
      <c r="A19" s="23" t="s">
        <v>43</v>
      </c>
      <c r="B19" s="26" t="str">
        <f>"Годовой объем отпущенной в сеть воды, "&amp;unit_tariff_useful_output</f>
        <v>Годовой объем отпущенной в сеть воды, тыс м3</v>
      </c>
      <c r="C19" s="27"/>
      <c r="D19" s="46"/>
    </row>
    <row r="20" spans="1:4" x14ac:dyDescent="0.25">
      <c r="A20" s="23" t="s">
        <v>44</v>
      </c>
      <c r="B20" s="29" t="str">
        <f>"с "&amp;periodStart &amp; " по " &amp; periodEnd</f>
        <v>с 01.01.2018 по 31.12.2018</v>
      </c>
      <c r="C20" s="31">
        <f>'[2]ф.8 (ВО)'!$W$135</f>
        <v>31.351200000000002</v>
      </c>
      <c r="D20" s="46"/>
    </row>
    <row r="21" spans="1:4" ht="129" customHeight="1" x14ac:dyDescent="0.25">
      <c r="A21" s="23" t="s">
        <v>45</v>
      </c>
      <c r="B21" s="26" t="s">
        <v>46</v>
      </c>
      <c r="C21" s="33">
        <f>'[2]ф.8 (ВО)'!$W$131</f>
        <v>3567.4865869988671</v>
      </c>
    </row>
    <row r="22" spans="1:4" ht="119.25" customHeight="1" x14ac:dyDescent="0.25">
      <c r="A22" s="23" t="s">
        <v>47</v>
      </c>
      <c r="B22" s="26" t="s">
        <v>48</v>
      </c>
      <c r="C22" s="33">
        <f>'[2]ф.8 (ВО)'!$W$132</f>
        <v>785.0975070000012</v>
      </c>
    </row>
    <row r="23" spans="1:4" x14ac:dyDescent="0.25">
      <c r="A23" s="34"/>
      <c r="B23" s="38"/>
      <c r="C23" s="39"/>
    </row>
  </sheetData>
  <mergeCells count="3">
    <mergeCell ref="A2:C2"/>
    <mergeCell ref="A3:C3"/>
    <mergeCell ref="B23:C23"/>
  </mergeCells>
  <dataValidations count="5">
    <dataValidation type="textLength" operator="lessThanOrEqual" allowBlank="1" showInputMessage="1" showErrorMessage="1" errorTitle="Ошибка" error="Допускается ввод не более 900 символов!" sqref="C65554:C65556 C131090:C131092 C196626:C196628 C262162:C262164 C327698:C327700 C393234:C393236 C458770:C458772 C524306:C524308 C589842:C589844 C655378:C655380 C720914:C720916 C786450:C786452 C851986:C851988 C917522:C917524 C983058:C983060 C15">
      <formula1>900</formula1>
    </dataValidation>
    <dataValidation type="list" allowBlank="1" showInputMessage="1" showErrorMessage="1" errorTitle="Ошибка" error="Выберите значение из списка" prompt="Выберите значение из списка" sqref="C10 C65531 C131067 C196603 C262139 C327675 C393211 C458747 C524283 C589819 C655355 C720891 C786427 C851963 C917499 C983035">
      <formula1>kind_of_control_method</formula1>
    </dataValidation>
    <dataValidation type="textLength" operator="lessThanOrEqual" allowBlank="1" showInputMessage="1" showErrorMessage="1" errorTitle="Ошибка" error="Допускается ввод не более 900 символов!" prompt="Вве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 sqref="C983046 C65542 C131078 C196614 C262150 C327686 C393222 C458758 C524294 C589830 C655366 C720902 C786438 C851974 C917510">
      <formula1>900</formula1>
    </dataValidation>
    <dataValidation type="decimal" allowBlank="1" showErrorMessage="1" errorTitle="Ошибка" error="Допускается ввод только неотрицательных чисел!" sqref="C65532 C131068 C196604 C262140 C327676 C393212 C458748 C524284 C589820 C655356 C720892 C786428 C851964 C917500 C983036 C65534:C65540 C131070:C131076 C196606:C196612 C262142:C262148 C327678:C327684 C393214:C393220 C458750:C458756 C524286:C524292 C589822:C589828 C655358:C655364 C720894:C720900 C786430:C786436 C851966:C851972 C917502:C917508 C983038:C983044 C65550:C65551 C131086:C131087 C196622:C196623 C262158:C262159 C327694:C327695 C393230:C393231 C458766:C458767 C524302:C524303 C589838:C589839 C655374:C655375 C720910:C720911 C786446:C786447 C851982:C851983 C917518:C917519 C983054:C983055 C17:C18 C65544:C65546 C131080:C131082 C196616:C196618 C262152:C262154 C327688:C327690 C393224:C393226 C458760:C458762 C524296:C524298 C589832:C589834 C655368:C655370 C720904:C720906 C786440:C786442 C851976:C851978 C917512:C917514 C983048:C983050 C20:C22 C65548 C131084 C196620 C262156 C327692 C393228 C458764 C524300 C589836 C655372 C720908 C786444 C851980 C917516 C983052 C12:C13">
      <formula1>0</formula1>
      <formula2>9.99999999999999E+23</formula2>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D65550:D65552 D131086:D131088 D196622:D196624 D262158:D262160 D327694:D327696 D393230:D393232 D458766:D458768 D524302:D524304 D589838:D589840 D655374:D655376 D720910:D720912 D786446:D786448 D851982:D851984 D917518:D917520 D983054:D983056 D14:D15 D65540 D131076 D196612 D262148 D327684 D393220 D458756 D524292 D589828 D655364 D720900 D786436 D851972 D917508 D983044 D65521 D131057 D196593 D262129 D327665 D393201 D458737 D524273 D589809 D655345 D720881 D786417 D851953 D917489 D983025">
      <formula1>900</formula1>
    </dataValidation>
  </dataValidations>
  <hyperlinks>
    <hyperlink ref="D15"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Титульный</vt:lpstr>
      <vt:lpstr>Предложение</vt:lpstr>
    </vt:vector>
  </TitlesOfParts>
  <Company>Energoneft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Боголюбова М.Д.</dc:creator>
  <cp:lastModifiedBy>Боголюбова М.Д.</cp:lastModifiedBy>
  <dcterms:created xsi:type="dcterms:W3CDTF">2017-05-03T09:38:46Z</dcterms:created>
  <dcterms:modified xsi:type="dcterms:W3CDTF">2017-05-04T04:49:56Z</dcterms:modified>
</cp:coreProperties>
</file>