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t\files\Раскрытие инфромации\2018\РСТ ХМАО\Предложения по установлению тарифов на 2018 год\к размещению на сайте\"/>
    </mc:Choice>
  </mc:AlternateContent>
  <bookViews>
    <workbookView xWindow="0" yWindow="0" windowWidth="25200" windowHeight="11385"/>
  </bookViews>
  <sheets>
    <sheet name="Титульный" sheetId="1" r:id="rId1"/>
    <sheet name="Предложение" sheetId="2" r:id="rId2"/>
  </sheets>
  <externalReferences>
    <externalReference r:id="rId3"/>
    <externalReference r:id="rId4"/>
  </externalReferences>
  <definedNames>
    <definedName name="double_rate_tariff">[1]Титульный!$F$34</definedName>
    <definedName name="kind_group_rates">[1]TEHSHEET!$S$4:$S$8</definedName>
    <definedName name="kind_of_control_method">[1]TEHSHEET!$K$2:$K$7</definedName>
    <definedName name="kind_of_NDS">[1]TEHSHEET!$H$2:$H$4</definedName>
    <definedName name="kind_of_NDS_tariff">[1]TEHSHEET!$H$7:$H$8</definedName>
    <definedName name="org">[1]Титульный!$F$21</definedName>
    <definedName name="periodEnd">[1]Титульный!$F$17</definedName>
    <definedName name="periodStart">[1]Титульный!$F$16</definedName>
    <definedName name="unit_tariff_double_rate_c">[1]TEHSHEET!$V$3</definedName>
    <definedName name="unit_tariff_double_rate_p">[1]TEHSHEET!$U$3</definedName>
    <definedName name="unit_tariff_single_rate">[1]TEHSHEET!$T$3</definedName>
    <definedName name="unit_tariff_useful_output">[1]TEHSHEET!$W$3</definedName>
    <definedName name="version">[1]Инструкция!$B$3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2" l="1"/>
  <c r="D20" i="2"/>
  <c r="C20" i="2" l="1"/>
  <c r="C19" i="2"/>
  <c r="D14" i="2"/>
  <c r="C13" i="2"/>
  <c r="C12" i="2"/>
  <c r="C10" i="2"/>
  <c r="B3" i="2"/>
  <c r="C1" i="1"/>
  <c r="D17" i="2" l="1"/>
  <c r="D12" i="2"/>
  <c r="D13" i="2" s="1"/>
  <c r="D18" i="2" l="1"/>
  <c r="D16" i="2" s="1"/>
</calcChain>
</file>

<file path=xl/sharedStrings.xml><?xml version="1.0" encoding="utf-8"?>
<sst xmlns="http://schemas.openxmlformats.org/spreadsheetml/2006/main" count="56" uniqueCount="54">
  <si>
    <t>Предложение об установлении тарифов в сфере холодного водоснабжения и о способах приобретения, стоимости и объемах товаров, необходимых для производства регулируемых товаров и (или) оказания регулируемых услуг</t>
  </si>
  <si>
    <t>Субъект РФ</t>
  </si>
  <si>
    <t>Ханты-Мансийский автономный округ</t>
  </si>
  <si>
    <t>Период регулирования</t>
  </si>
  <si>
    <t>01.01.2018</t>
  </si>
  <si>
    <t>Начало очередного периода регулирования</t>
  </si>
  <si>
    <t>31.12.2018</t>
  </si>
  <si>
    <t>Окончание очередного периода регулирования</t>
  </si>
  <si>
    <t>Наименование организации</t>
  </si>
  <si>
    <t>ООО "Энергонефть Томск"</t>
  </si>
  <si>
    <t>ИНН</t>
  </si>
  <si>
    <t>7022010799</t>
  </si>
  <si>
    <t>КПП</t>
  </si>
  <si>
    <t>702201001</t>
  </si>
  <si>
    <t>Вид деятельности</t>
  </si>
  <si>
    <t>Оказание услуг в сфере водоснабжения</t>
  </si>
  <si>
    <t>тариф на питьевую воду (питьевое водоснабжение)</t>
  </si>
  <si>
    <t>Тариф</t>
  </si>
  <si>
    <t>№ п/п</t>
  </si>
  <si>
    <t>Информация, подлежащая раскрытию</t>
  </si>
  <si>
    <t>Значение</t>
  </si>
  <si>
    <t>Ссылки на документы</t>
  </si>
  <si>
    <t>1</t>
  </si>
  <si>
    <t>2</t>
  </si>
  <si>
    <t>3</t>
  </si>
  <si>
    <t>4</t>
  </si>
  <si>
    <t>Раскрытие информации в соответствии с формой 2.14 Приказа ФСТ России N 129 от 15 мая 2013 г.</t>
  </si>
  <si>
    <t>Информация о предложении регулируемой организации об установлении тарифов в сфере холодного водоснабжения на очередной период регулирования</t>
  </si>
  <si>
    <t>1.2</t>
  </si>
  <si>
    <t>Предлагаемый метод регулирования</t>
  </si>
  <si>
    <t>1.2.1</t>
  </si>
  <si>
    <t>метод индексации установленных тарифов</t>
  </si>
  <si>
    <t>1.3</t>
  </si>
  <si>
    <t>Расчетная величина тарифов</t>
  </si>
  <si>
    <t>1.4</t>
  </si>
  <si>
    <t>Период действия тарифов</t>
  </si>
  <si>
    <t>1.5</t>
  </si>
  <si>
    <t>Сведения о долгосрочных параметрах регулирования (в случае если их установление предусмотрено выбранным методом регулирования)</t>
  </si>
  <si>
    <t>1.6</t>
  </si>
  <si>
    <t>Сведения о необходимой валовой выручке на соответствующий период, тыс руб</t>
  </si>
  <si>
    <t>1.6.1</t>
  </si>
  <si>
    <t>с 01.01.2018 по 30.06.2018</t>
  </si>
  <si>
    <t>1.6.2</t>
  </si>
  <si>
    <t>с 01.07.2018 по 31.12.2018</t>
  </si>
  <si>
    <t>1.7</t>
  </si>
  <si>
    <t>1.7.1</t>
  </si>
  <si>
    <t>1.8</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</si>
  <si>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</si>
  <si>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1.9</t>
  </si>
  <si>
    <t>Размер недополученных доходов регулируемой организацией (при их наличии), исчисленный в соответствии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</si>
  <si>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1.3.1</t>
  </si>
  <si>
    <t>1.3.2</t>
  </si>
  <si>
    <t>Приказ Региональной службы по тарифам ХМАО-Югры №185-нп 30.11.15</t>
  </si>
  <si>
    <t>http://www.rst.admhmao.ru/</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</si>
</sst>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9"/>
      <name val="Tahoma"/>
      <family val="2"/>
      <charset val="204"/>
    </font>
    <font>
      <sz val="16"/>
      <name val="Tahoma"/>
      <family val="2"/>
      <charset val="204"/>
    </font>
    <font>
      <sz val="11"/>
      <color indexed="8"/>
      <name val="Calibri"/>
      <family val="2"/>
      <charset val="204"/>
    </font>
    <font>
      <sz val="10"/>
      <name val="Tahoma"/>
      <family val="2"/>
      <charset val="204"/>
    </font>
    <font>
      <b/>
      <sz val="9"/>
      <name val="Tahoma"/>
      <family val="2"/>
      <charset val="204"/>
    </font>
    <font>
      <sz val="10"/>
      <name val="Arial Cyr"/>
      <charset val="204"/>
    </font>
    <font>
      <sz val="9"/>
      <color rgb="FFFFFFFF"/>
      <name val="Tahoma"/>
      <family val="2"/>
      <charset val="204"/>
    </font>
    <font>
      <sz val="9"/>
      <color rgb="FF993300"/>
      <name val="Tahoma"/>
      <family val="2"/>
      <charset val="204"/>
    </font>
    <font>
      <sz val="16"/>
      <color rgb="FFFFFFFF"/>
      <name val="Tahoma"/>
      <family val="2"/>
      <charset val="204"/>
    </font>
    <font>
      <b/>
      <sz val="14"/>
      <name val="Franklin Gothic Medium"/>
      <family val="2"/>
      <charset val="204"/>
    </font>
    <font>
      <sz val="9"/>
      <color rgb="FF969696"/>
      <name val="Tahoma"/>
      <family val="2"/>
      <charset val="204"/>
    </font>
    <font>
      <u/>
      <sz val="9"/>
      <color rgb="FF333399"/>
      <name val="Tahoma"/>
      <family val="2"/>
      <charset val="204"/>
    </font>
    <font>
      <sz val="10"/>
      <color rgb="FF333333"/>
      <name val="Tahoma"/>
      <family val="2"/>
      <charset val="204"/>
    </font>
  </fonts>
  <fills count="8">
    <fill>
      <patternFill patternType="none"/>
    </fill>
    <fill>
      <patternFill patternType="gray125"/>
    </fill>
    <fill>
      <patternFill patternType="solid">
        <fgColor rgb="FFFFFFFF"/>
        <bgColor rgb="FF000000"/>
      </patternFill>
    </fill>
    <fill>
      <patternFill patternType="solid">
        <fgColor rgb="FFCCFFCC"/>
        <bgColor rgb="FF000000"/>
      </patternFill>
    </fill>
    <fill>
      <patternFill patternType="solid">
        <fgColor rgb="FF99CCFF"/>
        <bgColor rgb="FF000000"/>
      </patternFill>
    </fill>
    <fill>
      <patternFill patternType="solid">
        <fgColor rgb="FFCCFFFF"/>
        <bgColor rgb="FF000000"/>
      </patternFill>
    </fill>
    <fill>
      <patternFill patternType="solid">
        <fgColor theme="0"/>
        <bgColor rgb="FF000000"/>
      </patternFill>
    </fill>
    <fill>
      <patternFill patternType="solid">
        <fgColor indexed="43"/>
        <bgColor indexed="64"/>
      </patternFill>
    </fill>
  </fills>
  <borders count="15">
    <border>
      <left/>
      <right/>
      <top/>
      <bottom/>
      <diagonal/>
    </border>
    <border>
      <left/>
      <right/>
      <top style="thin">
        <color rgb="FF969696"/>
      </top>
      <bottom style="thin">
        <color rgb="FF969696"/>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right/>
      <top style="thin">
        <color rgb="FF969696"/>
      </top>
      <bottom/>
      <diagonal/>
    </border>
    <border>
      <left/>
      <right/>
      <top/>
      <bottom style="thin">
        <color rgb="FF969696"/>
      </bottom>
      <diagonal/>
    </border>
    <border>
      <left style="thin">
        <color rgb="FF969696"/>
      </left>
      <right style="thin">
        <color rgb="FF969696"/>
      </right>
      <top style="thin">
        <color rgb="FF969696"/>
      </top>
      <bottom style="double">
        <color rgb="FF969696"/>
      </bottom>
      <diagonal/>
    </border>
    <border>
      <left style="medium">
        <color indexed="64"/>
      </left>
      <right style="thin">
        <color indexed="64"/>
      </right>
      <top style="medium">
        <color indexed="64"/>
      </top>
      <bottom/>
      <diagonal/>
    </border>
    <border>
      <left style="thin">
        <color rgb="FF969696"/>
      </left>
      <right/>
      <top style="thin">
        <color rgb="FF969696"/>
      </top>
      <bottom style="double">
        <color rgb="FF969696"/>
      </bottom>
      <diagonal/>
    </border>
    <border>
      <left/>
      <right/>
      <top style="double">
        <color rgb="FF969696"/>
      </top>
      <bottom style="thin">
        <color rgb="FFC0C0C0"/>
      </bottom>
      <diagonal/>
    </border>
    <border>
      <left style="thin">
        <color rgb="FFC0C0C0"/>
      </left>
      <right/>
      <top style="thin">
        <color rgb="FFC0C0C0"/>
      </top>
      <bottom/>
      <diagonal/>
    </border>
    <border>
      <left/>
      <right/>
      <top style="thin">
        <color rgb="FFC0C0C0"/>
      </top>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
      <left style="thin">
        <color indexed="22"/>
      </left>
      <right style="thin">
        <color indexed="22"/>
      </right>
      <top style="thin">
        <color indexed="22"/>
      </top>
      <bottom style="thin">
        <color indexed="22"/>
      </bottom>
      <diagonal/>
    </border>
  </borders>
  <cellStyleXfs count="8">
    <xf numFmtId="0" fontId="0" fillId="0" borderId="0"/>
    <xf numFmtId="0" fontId="1" fillId="0" borderId="0">
      <alignment horizontal="left" vertical="center"/>
    </xf>
    <xf numFmtId="0" fontId="3" fillId="0" borderId="0"/>
    <xf numFmtId="0" fontId="6" fillId="0" borderId="0"/>
    <xf numFmtId="0" fontId="6" fillId="0" borderId="0"/>
    <xf numFmtId="0" fontId="10" fillId="0" borderId="0" applyBorder="0">
      <alignment horizontal="center" vertical="center" wrapText="1"/>
    </xf>
    <xf numFmtId="0" fontId="5" fillId="0" borderId="7" applyBorder="0">
      <alignment horizontal="center" vertical="center" wrapText="1"/>
    </xf>
    <xf numFmtId="0" fontId="12" fillId="0" borderId="0" applyNumberFormat="0" applyFill="0" applyBorder="0" applyAlignment="0" applyProtection="0">
      <alignment vertical="top"/>
      <protection locked="0"/>
    </xf>
  </cellStyleXfs>
  <cellXfs count="50">
    <xf numFmtId="0" fontId="0" fillId="0" borderId="0" xfId="0"/>
    <xf numFmtId="0" fontId="1" fillId="0" borderId="0" xfId="1" applyFont="1" applyFill="1" applyBorder="1" applyAlignment="1" applyProtection="1">
      <alignment vertical="center" wrapText="1"/>
    </xf>
    <xf numFmtId="0" fontId="1" fillId="2" borderId="0" xfId="1" applyFont="1" applyFill="1" applyBorder="1" applyAlignment="1" applyProtection="1">
      <alignment vertical="center" wrapText="1"/>
    </xf>
    <xf numFmtId="0" fontId="1" fillId="0" borderId="0" xfId="1" applyFont="1" applyFill="1" applyBorder="1" applyAlignment="1" applyProtection="1">
      <alignment horizontal="right" vertical="center"/>
    </xf>
    <xf numFmtId="0" fontId="2" fillId="2" borderId="0" xfId="1" applyFont="1" applyFill="1" applyBorder="1" applyAlignment="1" applyProtection="1">
      <alignment vertical="center" wrapText="1"/>
    </xf>
    <xf numFmtId="0" fontId="1" fillId="2" borderId="0" xfId="1" applyFont="1" applyFill="1" applyBorder="1" applyAlignment="1" applyProtection="1">
      <alignment horizontal="right" vertical="center" wrapText="1" indent="1"/>
    </xf>
    <xf numFmtId="0" fontId="8" fillId="2" borderId="0" xfId="1" applyFont="1" applyFill="1" applyBorder="1" applyAlignment="1" applyProtection="1">
      <alignment horizontal="center" vertical="center" wrapText="1"/>
    </xf>
    <xf numFmtId="0" fontId="1" fillId="3" borderId="2" xfId="1" applyFont="1" applyFill="1" applyBorder="1" applyAlignment="1" applyProtection="1">
      <alignment horizontal="center" vertical="center"/>
    </xf>
    <xf numFmtId="0" fontId="7" fillId="2" borderId="0" xfId="1" applyNumberFormat="1" applyFont="1" applyFill="1" applyBorder="1" applyAlignment="1" applyProtection="1">
      <alignment horizontal="center" vertical="center" wrapText="1"/>
    </xf>
    <xf numFmtId="0" fontId="1" fillId="2" borderId="0" xfId="1" applyNumberFormat="1" applyFont="1" applyFill="1" applyBorder="1" applyAlignment="1" applyProtection="1">
      <alignment horizontal="center" vertical="center" wrapText="1"/>
    </xf>
    <xf numFmtId="0" fontId="1" fillId="2" borderId="3" xfId="1" applyFont="1" applyFill="1" applyBorder="1" applyAlignment="1" applyProtection="1">
      <alignment horizontal="right" vertical="center" wrapText="1" indent="1"/>
    </xf>
    <xf numFmtId="49" fontId="1" fillId="3" borderId="2" xfId="1" applyNumberFormat="1" applyFont="1" applyFill="1" applyBorder="1" applyAlignment="1" applyProtection="1">
      <alignment horizontal="center" vertical="center" wrapText="1"/>
    </xf>
    <xf numFmtId="0" fontId="1" fillId="2" borderId="0" xfId="1" applyFont="1" applyFill="1" applyBorder="1" applyAlignment="1" applyProtection="1">
      <alignment horizontal="center" vertical="center" wrapText="1"/>
    </xf>
    <xf numFmtId="49" fontId="1" fillId="4" borderId="2" xfId="3" applyNumberFormat="1" applyFont="1" applyFill="1" applyBorder="1" applyAlignment="1" applyProtection="1">
      <alignment horizontal="center" vertical="center" wrapText="1"/>
      <protection locked="0"/>
    </xf>
    <xf numFmtId="0" fontId="1" fillId="2" borderId="0" xfId="1" applyNumberFormat="1" applyFont="1" applyFill="1" applyBorder="1" applyAlignment="1" applyProtection="1">
      <alignment horizontal="right" vertical="center" wrapText="1" indent="1"/>
    </xf>
    <xf numFmtId="0" fontId="9" fillId="2" borderId="0" xfId="1" applyNumberFormat="1" applyFont="1" applyFill="1" applyBorder="1" applyAlignment="1" applyProtection="1">
      <alignment horizontal="center" vertical="center" wrapText="1"/>
    </xf>
    <xf numFmtId="0" fontId="1" fillId="5" borderId="2" xfId="1" applyNumberFormat="1" applyFont="1" applyFill="1" applyBorder="1" applyAlignment="1" applyProtection="1">
      <alignment horizontal="center" vertical="center" wrapText="1"/>
      <protection locked="0"/>
    </xf>
    <xf numFmtId="0" fontId="1" fillId="0" borderId="0" xfId="4" applyFont="1" applyFill="1" applyBorder="1" applyAlignment="1" applyProtection="1">
      <alignment vertical="center" wrapText="1"/>
    </xf>
    <xf numFmtId="0" fontId="1" fillId="2" borderId="0" xfId="4" applyFont="1" applyFill="1" applyBorder="1" applyAlignment="1" applyProtection="1">
      <alignment vertical="center" wrapText="1"/>
    </xf>
    <xf numFmtId="0" fontId="1" fillId="2" borderId="0" xfId="4" applyFont="1" applyFill="1" applyBorder="1" applyAlignment="1" applyProtection="1">
      <alignment horizontal="right" vertical="center" wrapText="1"/>
    </xf>
    <xf numFmtId="0" fontId="1" fillId="2" borderId="0" xfId="4" applyFont="1" applyFill="1" applyBorder="1" applyAlignment="1" applyProtection="1">
      <alignment horizontal="center" vertical="center" wrapText="1"/>
    </xf>
    <xf numFmtId="0" fontId="5" fillId="2" borderId="0" xfId="4" applyFont="1" applyFill="1" applyBorder="1" applyAlignment="1" applyProtection="1">
      <alignment horizontal="center" vertical="center" wrapText="1"/>
    </xf>
    <xf numFmtId="0" fontId="1" fillId="2" borderId="6" xfId="4" applyFont="1" applyFill="1" applyBorder="1" applyAlignment="1" applyProtection="1">
      <alignment horizontal="center" vertical="center" wrapText="1"/>
    </xf>
    <xf numFmtId="0" fontId="1" fillId="0" borderId="6" xfId="6" applyFont="1" applyFill="1" applyBorder="1" applyAlignment="1" applyProtection="1">
      <alignment horizontal="center" vertical="center" wrapText="1"/>
    </xf>
    <xf numFmtId="0" fontId="1" fillId="0" borderId="8" xfId="6" applyFont="1" applyFill="1" applyBorder="1" applyAlignment="1" applyProtection="1">
      <alignment horizontal="center" vertical="center" wrapText="1"/>
    </xf>
    <xf numFmtId="49" fontId="11" fillId="2" borderId="9" xfId="6" applyNumberFormat="1" applyFont="1" applyFill="1" applyBorder="1" applyAlignment="1" applyProtection="1">
      <alignment horizontal="center" vertical="center" wrapText="1"/>
    </xf>
    <xf numFmtId="49" fontId="1" fillId="2" borderId="10" xfId="6" applyNumberFormat="1" applyFont="1" applyFill="1" applyBorder="1" applyAlignment="1" applyProtection="1">
      <alignment horizontal="left" vertical="center" indent="1"/>
    </xf>
    <xf numFmtId="49" fontId="1" fillId="2" borderId="11" xfId="6" applyNumberFormat="1" applyFont="1" applyFill="1" applyBorder="1" applyAlignment="1" applyProtection="1">
      <alignment horizontal="left" vertical="center" indent="1"/>
    </xf>
    <xf numFmtId="49" fontId="1" fillId="2" borderId="2" xfId="4" applyNumberFormat="1" applyFont="1" applyFill="1" applyBorder="1" applyAlignment="1" applyProtection="1">
      <alignment horizontal="center" vertical="center" wrapText="1"/>
    </xf>
    <xf numFmtId="0" fontId="1" fillId="0" borderId="2" xfId="4" applyFont="1" applyFill="1" applyBorder="1" applyAlignment="1" applyProtection="1">
      <alignment horizontal="left" vertical="center" wrapText="1"/>
    </xf>
    <xf numFmtId="0" fontId="7" fillId="0" borderId="2" xfId="4" applyFont="1" applyFill="1" applyBorder="1" applyAlignment="1" applyProtection="1">
      <alignment vertical="center" wrapText="1"/>
    </xf>
    <xf numFmtId="0" fontId="1" fillId="0" borderId="12" xfId="4" applyFont="1" applyFill="1" applyBorder="1" applyAlignment="1" applyProtection="1">
      <alignment horizontal="left" vertical="center" wrapText="1"/>
    </xf>
    <xf numFmtId="0" fontId="1" fillId="0" borderId="2" xfId="4" applyFont="1" applyFill="1" applyBorder="1" applyAlignment="1" applyProtection="1">
      <alignment horizontal="left" vertical="center" wrapText="1" indent="1"/>
    </xf>
    <xf numFmtId="0" fontId="7" fillId="2" borderId="13" xfId="4" applyFont="1" applyFill="1" applyBorder="1" applyAlignment="1" applyProtection="1">
      <alignment vertical="center" wrapText="1"/>
    </xf>
    <xf numFmtId="0" fontId="1" fillId="0" borderId="2" xfId="4" applyFont="1" applyFill="1" applyBorder="1" applyAlignment="1" applyProtection="1">
      <alignment horizontal="left" vertical="center" wrapText="1" indent="2"/>
    </xf>
    <xf numFmtId="0" fontId="1" fillId="5" borderId="2" xfId="4" applyNumberFormat="1" applyFont="1" applyFill="1" applyBorder="1" applyAlignment="1" applyProtection="1">
      <alignment horizontal="left" vertical="center" wrapText="1"/>
      <protection locked="0"/>
    </xf>
    <xf numFmtId="4" fontId="1" fillId="5" borderId="2" xfId="4" applyNumberFormat="1" applyFont="1" applyFill="1" applyBorder="1" applyAlignment="1" applyProtection="1">
      <alignment horizontal="right" vertical="center" wrapText="1"/>
      <protection locked="0"/>
    </xf>
    <xf numFmtId="0" fontId="7" fillId="2" borderId="2" xfId="4" applyFont="1" applyFill="1" applyBorder="1" applyAlignment="1" applyProtection="1">
      <alignment horizontal="left" vertical="center" wrapText="1"/>
    </xf>
    <xf numFmtId="4" fontId="1" fillId="3" borderId="2" xfId="4" applyNumberFormat="1" applyFont="1" applyFill="1" applyBorder="1" applyAlignment="1" applyProtection="1">
      <alignment horizontal="right" vertical="center" wrapText="1"/>
    </xf>
    <xf numFmtId="4" fontId="1" fillId="5" borderId="13" xfId="4" applyNumberFormat="1" applyFont="1" applyFill="1" applyBorder="1" applyAlignment="1" applyProtection="1">
      <alignment horizontal="right" vertical="center" wrapText="1"/>
      <protection locked="0"/>
    </xf>
    <xf numFmtId="0" fontId="4" fillId="0" borderId="0" xfId="4" applyFont="1" applyFill="1" applyBorder="1" applyAlignment="1" applyProtection="1">
      <alignment vertical="center" wrapText="1"/>
    </xf>
    <xf numFmtId="0" fontId="4" fillId="0" borderId="0" xfId="4" applyFont="1" applyFill="1" applyBorder="1" applyAlignment="1" applyProtection="1">
      <alignment horizontal="right" vertical="top" wrapText="1"/>
    </xf>
    <xf numFmtId="49" fontId="1" fillId="6" borderId="2" xfId="3" applyNumberFormat="1" applyFont="1" applyFill="1" applyBorder="1" applyAlignment="1" applyProtection="1">
      <alignment horizontal="center" vertical="center" wrapText="1"/>
      <protection locked="0"/>
    </xf>
    <xf numFmtId="0" fontId="4" fillId="0" borderId="1"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1" fillId="0" borderId="5" xfId="5" applyFont="1" applyFill="1" applyBorder="1" applyAlignment="1" applyProtection="1">
      <alignment horizontal="center" vertical="center" wrapText="1"/>
    </xf>
    <xf numFmtId="0" fontId="13" fillId="0" borderId="0" xfId="0" applyNumberFormat="1" applyFont="1" applyFill="1" applyBorder="1" applyAlignment="1">
      <alignment horizontal="justify" vertical="top" wrapText="1"/>
    </xf>
    <xf numFmtId="0" fontId="13" fillId="5" borderId="0" xfId="0" applyNumberFormat="1" applyFont="1" applyFill="1" applyBorder="1" applyAlignment="1">
      <alignment horizontal="justify" vertical="top" wrapText="1"/>
    </xf>
    <xf numFmtId="49" fontId="0" fillId="7" borderId="14" xfId="4" applyNumberFormat="1" applyFont="1" applyFill="1" applyBorder="1" applyAlignment="1" applyProtection="1">
      <alignment horizontal="left" vertical="center" wrapText="1"/>
      <protection locked="0"/>
    </xf>
    <xf numFmtId="49" fontId="12" fillId="5" borderId="2" xfId="7" applyNumberFormat="1" applyFill="1" applyBorder="1" applyAlignment="1" applyProtection="1">
      <alignment horizontal="left" vertical="center" wrapText="1"/>
      <protection locked="0"/>
    </xf>
  </cellXfs>
  <cellStyles count="8">
    <cellStyle name="Гиперссылка" xfId="7" builtinId="8"/>
    <cellStyle name="Заголовок" xfId="5"/>
    <cellStyle name="ЗаголовокСтолбца" xfId="6"/>
    <cellStyle name="Обычный" xfId="0" builtinId="0"/>
    <cellStyle name="Обычный_SIMPLE_1_massive2" xfId="1"/>
    <cellStyle name="Обычный_ЖКУ_проект3" xfId="3"/>
    <cellStyle name="Обычный_Мониторинг инвестиций" xfId="4"/>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285750</xdr:colOff>
      <xdr:row>1</xdr:row>
      <xdr:rowOff>0</xdr:rowOff>
    </xdr:to>
    <xdr:pic>
      <xdr:nvPicPr>
        <xdr:cNvPr id="21"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xdr:col>
      <xdr:colOff>0</xdr:colOff>
      <xdr:row>3</xdr:row>
      <xdr:rowOff>0</xdr:rowOff>
    </xdr:from>
    <xdr:to>
      <xdr:col>1</xdr:col>
      <xdr:colOff>219075</xdr:colOff>
      <xdr:row>4</xdr:row>
      <xdr:rowOff>28575</xdr:rowOff>
    </xdr:to>
    <xdr:pic macro="[1]!modList00.CreatePrintedForm">
      <xdr:nvPicPr>
        <xdr:cNvPr id="22" name="cmdCreatePrintedForm" descr="Создание печатной формы"/>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923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12</xdr:row>
      <xdr:rowOff>0</xdr:rowOff>
    </xdr:from>
    <xdr:to>
      <xdr:col>3</xdr:col>
      <xdr:colOff>228600</xdr:colOff>
      <xdr:row>14</xdr:row>
      <xdr:rowOff>47625</xdr:rowOff>
    </xdr:to>
    <xdr:grpSp>
      <xdr:nvGrpSpPr>
        <xdr:cNvPr id="5" name="shCalendar" hidden="1"/>
        <xdr:cNvGrpSpPr>
          <a:grpSpLocks/>
        </xdr:cNvGrpSpPr>
      </xdr:nvGrpSpPr>
      <xdr:grpSpPr bwMode="auto">
        <a:xfrm>
          <a:off x="4479131" y="3095625"/>
          <a:ext cx="190500" cy="428625"/>
          <a:chOff x="13896191" y="1813753"/>
          <a:chExt cx="211023" cy="178845"/>
        </a:xfrm>
      </xdr:grpSpPr>
      <xdr:sp macro="[1]!modfrmDateChoose.CalendarShow" textlink="">
        <xdr:nvSpPr>
          <xdr:cNvPr id="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xdr:col>
      <xdr:colOff>38100</xdr:colOff>
      <xdr:row>12</xdr:row>
      <xdr:rowOff>0</xdr:rowOff>
    </xdr:from>
    <xdr:to>
      <xdr:col>3</xdr:col>
      <xdr:colOff>228600</xdr:colOff>
      <xdr:row>14</xdr:row>
      <xdr:rowOff>47625</xdr:rowOff>
    </xdr:to>
    <xdr:grpSp>
      <xdr:nvGrpSpPr>
        <xdr:cNvPr id="8" name="shCalendar" hidden="1"/>
        <xdr:cNvGrpSpPr>
          <a:grpSpLocks/>
        </xdr:cNvGrpSpPr>
      </xdr:nvGrpSpPr>
      <xdr:grpSpPr bwMode="auto">
        <a:xfrm>
          <a:off x="4479131" y="3095625"/>
          <a:ext cx="190500" cy="428625"/>
          <a:chOff x="13896191" y="1813753"/>
          <a:chExt cx="211023" cy="178845"/>
        </a:xfrm>
      </xdr:grpSpPr>
      <xdr:sp macro="[1]!modfrmDateChoose.CalendarShow" textlink="">
        <xdr:nvSpPr>
          <xdr:cNvPr id="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JKH.OPEN.INFO.REQUEST.HVS%20&#1087;&#1080;&#1090;&#1100;&#1077;&#1074;&#1072;&#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6;&#1069;&#1050;%202018/&#1042;&#1086;&#1076;&#1086;&#1089;&#1085;&#1072;&#1073;&#1078;&#1077;&#1085;&#1080;&#1077;/&#1058;&#1102;&#1084;&#1077;&#1085;&#1089;&#1082;&#1072;&#1103;%20&#1086;&#1073;&#1083;&#1072;&#1089;&#1090;&#1100;/&#1057;&#1084;&#1077;&#1090;&#1099;/&#1055;&#1088;&#1080;&#1083;&#1086;&#1078;&#1077;&#1085;&#1080;&#1077;%206%20-%20&#1060;&#1086;&#1088;&#1084;&#1099;%20&#1076;&#1083;&#1103;%20&#1082;&#1086;&#1088;&#1088;&#1077;&#1082;&#1090;&#1080;&#1088;&#1086;&#1074;&#1082;&#1080;%20&#1076;&#1086;&#1083;&#1075;&#1086;&#1089;&#1088;&#1086;&#1095;&#1085;&#1099;&#1093;%20&#1090;&#1072;&#1088;&#1080;&#1092;&#1086;&#1074;%20&#1042;&#1057;,%20&#1042;&#1054;%20&#1061;&#1052;&#1040;&#1054;_&#1057;&#1052;&#1045;&#1058;&#106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KH.OPEN.INFO.REQUEST"/>
      <sheetName val="modProv"/>
      <sheetName val="modList00"/>
      <sheetName val="modList01"/>
      <sheetName val="modList02"/>
      <sheetName val="Инструкция"/>
      <sheetName val="Лог обновления"/>
      <sheetName val="Титульный"/>
      <sheetName val="Список МО"/>
      <sheetName val="Стандарты"/>
      <sheetName val="Стандарты_2"/>
      <sheetName val="Стандарты_3"/>
      <sheetName val="Стандарты_4"/>
      <sheetName val="Ссылки на публикации"/>
      <sheetName val="Комментарии"/>
      <sheetName val="Приказ №129"/>
      <sheetName val="Проверка"/>
      <sheetName val="AllSheetsInThisWorkbook"/>
      <sheetName val="TEHSHEET"/>
      <sheetName val="printForm_129"/>
      <sheetName val="et_union_hor"/>
      <sheetName val="et_union_vert"/>
      <sheetName val="modInfo"/>
      <sheetName val="modRegion"/>
      <sheetName val="modReestr"/>
      <sheetName val="modfrmReestr"/>
      <sheetName val="modUpdTemplMain"/>
      <sheetName val="REESTR_ORG"/>
      <sheetName val="modClassifierValidate"/>
      <sheetName val="modHyp"/>
      <sheetName val="modList03"/>
      <sheetName val="modList04"/>
      <sheetName val="modList05"/>
      <sheetName val="modList06"/>
      <sheetName val="modfrmDateChoose"/>
      <sheetName val="modComm"/>
      <sheetName val="modThisWorkbook"/>
      <sheetName val="REESTR_MO"/>
      <sheetName val="modfrmReestrMR"/>
      <sheetName val="modfrmCheckUpdates"/>
    </sheetNames>
    <definedNames>
      <definedName name="modfrmDateChoose.CalendarShow"/>
      <definedName name="modList00.CreatePrintedForm"/>
    </definedNames>
    <sheetDataSet>
      <sheetData sheetId="0" refreshError="1"/>
      <sheetData sheetId="1"/>
      <sheetData sheetId="2"/>
      <sheetData sheetId="3"/>
      <sheetData sheetId="4"/>
      <sheetData sheetId="5">
        <row r="3">
          <cell r="B3" t="str">
            <v>Версия 3.2.2</v>
          </cell>
        </row>
      </sheetData>
      <sheetData sheetId="6"/>
      <sheetData sheetId="7">
        <row r="16">
          <cell r="F16" t="str">
            <v>01.01.2018</v>
          </cell>
        </row>
        <row r="17">
          <cell r="F17" t="str">
            <v>31.12.2018</v>
          </cell>
        </row>
        <row r="21">
          <cell r="F21" t="str">
            <v>ООО "Энергонефть Томск"</v>
          </cell>
        </row>
        <row r="34">
          <cell r="F34" t="str">
            <v>нет</v>
          </cell>
        </row>
      </sheetData>
      <sheetData sheetId="8"/>
      <sheetData sheetId="9">
        <row r="17">
          <cell r="F17">
            <v>295.74591944642424</v>
          </cell>
        </row>
      </sheetData>
      <sheetData sheetId="10"/>
      <sheetData sheetId="11"/>
      <sheetData sheetId="12"/>
      <sheetData sheetId="13"/>
      <sheetData sheetId="14"/>
      <sheetData sheetId="15"/>
      <sheetData sheetId="16"/>
      <sheetData sheetId="17"/>
      <sheetData sheetId="18">
        <row r="2">
          <cell r="H2" t="str">
            <v>общий</v>
          </cell>
          <cell r="K2" t="str">
            <v>метод экономически обоснованных расходов (затрат)</v>
          </cell>
        </row>
        <row r="3">
          <cell r="H3" t="str">
            <v>общий с учетом освобождения от уплаты НДС</v>
          </cell>
          <cell r="K3" t="str">
            <v>метод индексации установленных тарифов</v>
          </cell>
          <cell r="T3" t="str">
            <v>руб/м3</v>
          </cell>
          <cell r="U3" t="str">
            <v>руб/м3</v>
          </cell>
          <cell r="V3" t="str">
            <v xml:space="preserve"> тыс руб в месяц/м3/час</v>
          </cell>
          <cell r="W3" t="str">
            <v>тыс м3</v>
          </cell>
        </row>
        <row r="4">
          <cell r="H4" t="str">
            <v>специальный (упрощенная система налогообложения, система налогообложения для сельскохозяйственных товаропроизводителей)</v>
          </cell>
          <cell r="K4" t="str">
            <v>метод обеспечения доходности инвестированного капитала</v>
          </cell>
          <cell r="S4" t="str">
            <v>тариф на питьевую воду (питьевое водоснабжение)</v>
          </cell>
        </row>
        <row r="5">
          <cell r="K5" t="str">
            <v>метод сравнения аналогов</v>
          </cell>
          <cell r="S5" t="str">
            <v>тариф на техническую воду</v>
          </cell>
        </row>
        <row r="6">
          <cell r="K6" t="str">
            <v>метод установления фиксированных тарифов</v>
          </cell>
          <cell r="S6" t="str">
            <v>тариф на транспортировку воды</v>
          </cell>
        </row>
        <row r="7">
          <cell r="H7" t="str">
            <v>тариф указан с НДС для плательщиков НДС</v>
          </cell>
          <cell r="K7" t="str">
            <v>метод установления предельных тарифов</v>
          </cell>
          <cell r="S7" t="str">
            <v>тариф на подвоз воды</v>
          </cell>
        </row>
        <row r="8">
          <cell r="H8" t="str">
            <v>тариф указан без НДС для плательщиков НДС</v>
          </cell>
          <cell r="S8" t="str">
            <v>тариф на подключение к централизованной системе холодного водоснабжения</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 1"/>
      <sheetName val="ф. 2"/>
      <sheetName val="ф. 3 "/>
      <sheetName val="ф. 4 (ВС)"/>
      <sheetName val="ф. 4 (ВО)"/>
      <sheetName val="ф. 5 (ВС)"/>
      <sheetName val="ф. 5 (ВО)"/>
      <sheetName val="ф.6 (ВС тех)"/>
      <sheetName val="ф.6 (ВС пит)"/>
      <sheetName val="ф.6 (ВО) "/>
      <sheetName val="ф.7(ВС) "/>
      <sheetName val="ф.7(ВО) "/>
      <sheetName val="ф.8 (ВС)"/>
      <sheetName val="ф. 10 (ВС)"/>
      <sheetName val="ф. 10 (ВО)"/>
      <sheetName val="ф. 11 "/>
      <sheetName val="ф.12 "/>
      <sheetName val="ф. 13 "/>
      <sheetName val="ф.8 (ВО)"/>
      <sheetName val="Вода"/>
      <sheetName val="ф. 14"/>
      <sheetName val="ф. 15"/>
      <sheetName val="ф.16 (ВС) "/>
      <sheetName val="ф.16 (ВО)"/>
      <sheetName val="ф.17 (ВС)"/>
      <sheetName val="ф.17 (ВО)"/>
      <sheetName val="ф.18"/>
      <sheetName val="ф. 19"/>
      <sheetName val="ф. 20 "/>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31">
          <cell r="W131">
            <v>1516.1693328352683</v>
          </cell>
        </row>
        <row r="132">
          <cell r="X132">
            <v>3827.9723702094016</v>
          </cell>
        </row>
        <row r="134">
          <cell r="X134">
            <v>17867.234064825388</v>
          </cell>
        </row>
        <row r="135">
          <cell r="X135">
            <v>54.507400000000004</v>
          </cell>
        </row>
        <row r="136">
          <cell r="X136">
            <v>295.74591944642424</v>
          </cell>
        </row>
      </sheetData>
      <sheetData sheetId="13"/>
      <sheetData sheetId="14"/>
      <sheetData sheetId="15"/>
      <sheetData sheetId="16"/>
      <sheetData sheetId="17"/>
      <sheetData sheetId="18">
        <row r="131">
          <cell r="W131">
            <v>3567.4865869988671</v>
          </cell>
        </row>
      </sheetData>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rst.admhma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E13" sqref="E13"/>
    </sheetView>
  </sheetViews>
  <sheetFormatPr defaultRowHeight="15" x14ac:dyDescent="0.25"/>
  <cols>
    <col min="1" max="1" width="3.7109375" style="1" customWidth="1"/>
    <col min="2" max="2" width="23.7109375" style="1" customWidth="1"/>
    <col min="3" max="3" width="50.7109375" style="1" customWidth="1"/>
    <col min="4" max="6" width="9.140625" customWidth="1"/>
  </cols>
  <sheetData>
    <row r="1" spans="1:3" x14ac:dyDescent="0.25">
      <c r="A1" s="2"/>
      <c r="C1" s="3" t="str">
        <f>version</f>
        <v>Версия 3.2.2</v>
      </c>
    </row>
    <row r="2" spans="1:3" ht="48" customHeight="1" x14ac:dyDescent="0.25">
      <c r="A2" s="4"/>
      <c r="B2" s="43" t="s">
        <v>0</v>
      </c>
      <c r="C2" s="43"/>
    </row>
    <row r="3" spans="1:3" x14ac:dyDescent="0.25">
      <c r="A3" s="2"/>
      <c r="B3" s="5"/>
      <c r="C3" s="6"/>
    </row>
    <row r="4" spans="1:3" ht="19.5" x14ac:dyDescent="0.25">
      <c r="A4" s="4"/>
      <c r="B4" s="5" t="s">
        <v>1</v>
      </c>
      <c r="C4" s="7" t="s">
        <v>2</v>
      </c>
    </row>
    <row r="5" spans="1:3" x14ac:dyDescent="0.25">
      <c r="A5" s="8"/>
      <c r="B5" s="5"/>
      <c r="C5" s="9"/>
    </row>
    <row r="6" spans="1:3" x14ac:dyDescent="0.25">
      <c r="A6" s="8"/>
      <c r="B6" s="5"/>
      <c r="C6" s="12" t="s">
        <v>3</v>
      </c>
    </row>
    <row r="7" spans="1:3" ht="22.5" x14ac:dyDescent="0.25">
      <c r="A7" s="4"/>
      <c r="B7" s="10" t="s">
        <v>5</v>
      </c>
      <c r="C7" s="13" t="s">
        <v>4</v>
      </c>
    </row>
    <row r="8" spans="1:3" ht="22.5" x14ac:dyDescent="0.25">
      <c r="A8" s="4"/>
      <c r="B8" s="5" t="s">
        <v>7</v>
      </c>
      <c r="C8" s="13" t="s">
        <v>6</v>
      </c>
    </row>
    <row r="9" spans="1:3" ht="19.5" x14ac:dyDescent="0.25">
      <c r="A9" s="4"/>
      <c r="B9" s="5"/>
      <c r="C9" s="42"/>
    </row>
    <row r="10" spans="1:3" ht="22.5" x14ac:dyDescent="0.25">
      <c r="A10" s="15"/>
      <c r="B10" s="14" t="s">
        <v>8</v>
      </c>
      <c r="C10" s="11" t="s">
        <v>9</v>
      </c>
    </row>
    <row r="11" spans="1:3" ht="19.5" x14ac:dyDescent="0.25">
      <c r="A11" s="15"/>
      <c r="B11" s="14" t="s">
        <v>10</v>
      </c>
      <c r="C11" s="11" t="s">
        <v>11</v>
      </c>
    </row>
    <row r="12" spans="1:3" ht="19.5" x14ac:dyDescent="0.25">
      <c r="A12" s="15"/>
      <c r="B12" s="14" t="s">
        <v>12</v>
      </c>
      <c r="C12" s="11" t="s">
        <v>13</v>
      </c>
    </row>
    <row r="13" spans="1:3" x14ac:dyDescent="0.25">
      <c r="A13" s="8"/>
      <c r="B13" s="5"/>
      <c r="C13" s="9"/>
    </row>
    <row r="14" spans="1:3" ht="19.5" x14ac:dyDescent="0.25">
      <c r="A14" s="4"/>
      <c r="B14" s="10" t="s">
        <v>14</v>
      </c>
      <c r="C14" s="11" t="s">
        <v>15</v>
      </c>
    </row>
    <row r="15" spans="1:3" x14ac:dyDescent="0.25">
      <c r="A15" s="8"/>
      <c r="B15" s="5"/>
      <c r="C15" s="9"/>
    </row>
    <row r="16" spans="1:3" x14ac:dyDescent="0.25">
      <c r="A16" s="8"/>
      <c r="B16" s="10" t="s">
        <v>17</v>
      </c>
      <c r="C16" s="16" t="s">
        <v>16</v>
      </c>
    </row>
    <row r="17" spans="1:3" x14ac:dyDescent="0.25">
      <c r="A17" s="8"/>
      <c r="B17" s="5"/>
      <c r="C17" s="9"/>
    </row>
  </sheetData>
  <mergeCells count="1">
    <mergeCell ref="B2:C2"/>
  </mergeCells>
  <dataValidations count="6">
    <dataValidation type="list" showInputMessage="1" showErrorMessage="1" errorTitle="Внимание" error="Выберите значение из списка" sqref="C65533 C131069 C196605 C262141 C327677 C393213 C458749 C524285 C589821 C655357 C720893 C786429 C851965 C917501 C983037">
      <formula1>kind_of_NDS_tariff</formula1>
    </dataValidation>
    <dataValidation type="list" allowBlank="1" showInputMessage="1" showErrorMessage="1" errorTitle="Ошибка" error="Выберите значение из списка" prompt="Выберите значение из списка" sqref="C65525 C131061 C196597 C262133 C327669 C393205 C458741 C524277 C589813 C655349 C720885 C786421 C851957 C917493 C983029">
      <formula1>kind_of_NDS</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C7:C9 C65513:C65514 C131049:C131050 C196585:C196586 C262121:C262122 C327657:C327658 C393193:C393194 C458729:C458730 C524265:C524266 C589801:C589802 C655337:C655338 C720873:C720874 C786409:C786410 C851945:C851946 C917481:C917482 C983017:C983018 C65535 C131071 C196607 C262143 C327679 C393215 C458751 C524287 C589823 C655359 C720895 C786431 C851967 C917503 C983039"/>
    <dataValidation type="list" allowBlank="1" showInputMessage="1" showErrorMessage="1" errorTitle="Ошибка" error="Выберите значение из списка" prompt="Выберите значение из списка" sqref="C16 C65529 C131065 C196601 C262137 C327673 C393209 C458745 C524281 C589817 C655353 C720889 C786425 C851961 C917497 C983033">
      <formula1>kind_group_rates</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C65516 C131052 C196588 C262124 C327660 C393196 C458732 C524268 C589804 C655340 C720876 C786412 C851948 C917484 C983020 C65508:C65510 C131044:C131046 C196580:C196582 C262116:C262118 C327652:C327654 C393188:C393190 C458724:C458726 C524260:C524262 C589796:C589798 C655332:C655334 C720868:C720870 C786404:C786406 C851940:C851942 C917476:C917478 C983012:C983014">
      <formula1>"a"</formula1>
    </dataValidation>
    <dataValidation type="textLength" operator="lessThanOrEqual" allowBlank="1" showInputMessage="1" showErrorMessage="1" errorTitle="Ошибка" error="Допускается ввод не более 900 символов!" sqref="C65550:C65553 C131086:C131089 C196622:C196625 C262158:C262161 C327694:C327697 C393230:C393233 C458766:C458769 C524302:C524305 C589838:C589841 C655374:C655377 C720910:C720913 C786446:C786449 C851982:C851985 C917518:C917521 C983054:C983057 C65546:C65547 C131082:C131083 C196618:C196619 C262154:C262155 C327690:C327691 C393226:C393227 C458762:C458763 C524298:C524299 C589834:C589835 C655370:C655371 C720906:C720907 C786442:C786443 C851978:C851979 C917514:C917515 C983050:C983051 C65542:C65543 C131078:C131079 C196614:C196615 C262150:C262151 C327686:C327687 C393222:C393223 C458758:C458759 C524294:C524295 C589830:C589831 C655366:C655367 C720902:C720903 C786438:C786439 C851974:C851975 C917510:C917511 C983046:C983047 C65538:C65539 C131074:C131075 C196610:C196611 C262146:C262147 C327682:C327683 C393218:C393219 C458754:C458755 C524290:C524291 C589826:C589827 C655362:C655363 C720898:C720899 C786434:C786435 C851970:C851971 C917506:C917507 C983042:C983043 C65519 C131055 C196591 C262127 C327663 C393199 C458735 C524271 C589807 C655343 C720879 C786415 C851951 C917487 C983023 C65536 C131072 C196608 C262144 C327680 C393216 C458752 C524288 C589824 C655360 C720896 C786432 C851968 C917504 C983040">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4"/>
  <sheetViews>
    <sheetView zoomScale="80" zoomScaleNormal="80" workbookViewId="0">
      <selection activeCell="E21" sqref="E21"/>
    </sheetView>
  </sheetViews>
  <sheetFormatPr defaultRowHeight="15" x14ac:dyDescent="0.25"/>
  <cols>
    <col min="2" max="2" width="9.85546875" style="17" bestFit="1" customWidth="1"/>
    <col min="3" max="3" width="47.7109375" style="17" customWidth="1"/>
    <col min="4" max="4" width="27" style="17" bestFit="1" customWidth="1"/>
    <col min="5" max="5" width="24.42578125" style="17" customWidth="1"/>
  </cols>
  <sheetData>
    <row r="1" spans="2:5" x14ac:dyDescent="0.25">
      <c r="B1" s="18"/>
      <c r="C1" s="18"/>
      <c r="D1" s="18"/>
      <c r="E1" s="19"/>
    </row>
    <row r="2" spans="2:5" ht="39.75" customHeight="1" x14ac:dyDescent="0.25">
      <c r="B2" s="44" t="s">
        <v>0</v>
      </c>
      <c r="C2" s="44"/>
      <c r="D2" s="44"/>
      <c r="E2" s="44"/>
    </row>
    <row r="3" spans="2:5" x14ac:dyDescent="0.25">
      <c r="B3" s="45" t="str">
        <f>IF(org=0,"Не определено",org)</f>
        <v>ООО "Энергонефть Томск"</v>
      </c>
      <c r="C3" s="45"/>
      <c r="D3" s="45"/>
      <c r="E3" s="45"/>
    </row>
    <row r="4" spans="2:5" x14ac:dyDescent="0.25">
      <c r="B4" s="18"/>
      <c r="C4" s="20"/>
      <c r="D4" s="20"/>
      <c r="E4" s="21"/>
    </row>
    <row r="5" spans="2:5" ht="15.75" thickBot="1" x14ac:dyDescent="0.3">
      <c r="B5" s="22" t="s">
        <v>18</v>
      </c>
      <c r="C5" s="23" t="s">
        <v>19</v>
      </c>
      <c r="D5" s="24" t="s">
        <v>20</v>
      </c>
      <c r="E5" s="23" t="s">
        <v>21</v>
      </c>
    </row>
    <row r="6" spans="2:5" ht="15.75" thickTop="1" x14ac:dyDescent="0.25">
      <c r="B6" s="25" t="s">
        <v>22</v>
      </c>
      <c r="C6" s="25" t="s">
        <v>23</v>
      </c>
      <c r="D6" s="25" t="s">
        <v>24</v>
      </c>
      <c r="E6" s="25" t="s">
        <v>25</v>
      </c>
    </row>
    <row r="7" spans="2:5" x14ac:dyDescent="0.25">
      <c r="B7" s="26" t="s">
        <v>26</v>
      </c>
      <c r="C7" s="27"/>
      <c r="D7" s="27"/>
      <c r="E7" s="27"/>
    </row>
    <row r="8" spans="2:5" ht="45" x14ac:dyDescent="0.25">
      <c r="B8" s="28" t="s">
        <v>22</v>
      </c>
      <c r="C8" s="29" t="s">
        <v>27</v>
      </c>
      <c r="D8" s="30"/>
      <c r="E8" s="31"/>
    </row>
    <row r="9" spans="2:5" x14ac:dyDescent="0.25">
      <c r="B9" s="28" t="s">
        <v>28</v>
      </c>
      <c r="C9" s="32" t="s">
        <v>29</v>
      </c>
      <c r="D9" s="33"/>
      <c r="E9" s="29"/>
    </row>
    <row r="10" spans="2:5" ht="22.5" x14ac:dyDescent="0.25">
      <c r="B10" s="28" t="s">
        <v>30</v>
      </c>
      <c r="C10" s="34" t="str">
        <f>"с "&amp;periodStart &amp; " по " &amp; periodEnd</f>
        <v>с 01.01.2018 по 31.12.2018</v>
      </c>
      <c r="D10" s="35" t="s">
        <v>31</v>
      </c>
      <c r="E10" s="29"/>
    </row>
    <row r="11" spans="2:5" x14ac:dyDescent="0.25">
      <c r="B11" s="28" t="s">
        <v>32</v>
      </c>
      <c r="C11" s="32" t="s">
        <v>33</v>
      </c>
      <c r="D11" s="33"/>
      <c r="E11" s="29"/>
    </row>
    <row r="12" spans="2:5" x14ac:dyDescent="0.25">
      <c r="B12" s="28" t="s">
        <v>50</v>
      </c>
      <c r="C12" s="34" t="str">
        <f>"с 01.01.2018 по 30.06.2018" &amp; IF(double_rate_tariff="да",,", "&amp;unit_tariff_single_rate)</f>
        <v>с 01.01.2018 по 30.06.2018, руб/м3</v>
      </c>
      <c r="D12" s="36">
        <f>'[2]ф.8 (ВС)'!$X$136</f>
        <v>295.74591944642424</v>
      </c>
      <c r="E12" s="37"/>
    </row>
    <row r="13" spans="2:5" x14ac:dyDescent="0.25">
      <c r="B13" s="28" t="s">
        <v>51</v>
      </c>
      <c r="C13" s="34" t="str">
        <f>"с 01.07.2018 по 31.12.2018" &amp; IF(double_rate_tariff="да",,", "&amp;unit_tariff_single_rate)</f>
        <v>с 01.07.2018 по 31.12.2018, руб/м3</v>
      </c>
      <c r="D13" s="36">
        <f>D12</f>
        <v>295.74591944642424</v>
      </c>
      <c r="E13" s="37"/>
    </row>
    <row r="14" spans="2:5" x14ac:dyDescent="0.25">
      <c r="B14" s="28" t="s">
        <v>34</v>
      </c>
      <c r="C14" s="32" t="s">
        <v>35</v>
      </c>
      <c r="D14" s="38" t="str">
        <f>"с "&amp;periodStart &amp; " по " &amp; periodEnd &amp; " гг."</f>
        <v>с 01.01.2018 по 31.12.2018 гг.</v>
      </c>
      <c r="E14" s="29"/>
    </row>
    <row r="15" spans="2:5" ht="45" x14ac:dyDescent="0.25">
      <c r="B15" s="28" t="s">
        <v>36</v>
      </c>
      <c r="C15" s="32" t="s">
        <v>37</v>
      </c>
      <c r="D15" s="48" t="s">
        <v>52</v>
      </c>
      <c r="E15" s="49" t="s">
        <v>53</v>
      </c>
    </row>
    <row r="16" spans="2:5" ht="22.5" x14ac:dyDescent="0.25">
      <c r="B16" s="28" t="s">
        <v>38</v>
      </c>
      <c r="C16" s="32" t="s">
        <v>39</v>
      </c>
      <c r="D16" s="38">
        <f>SUM(D17:D18)</f>
        <v>17867.230000000003</v>
      </c>
      <c r="E16" s="29"/>
    </row>
    <row r="17" spans="2:5" x14ac:dyDescent="0.25">
      <c r="B17" s="28" t="s">
        <v>40</v>
      </c>
      <c r="C17" s="34" t="s">
        <v>41</v>
      </c>
      <c r="D17" s="36">
        <f>ROUND('[2]ф.8 (ВС)'!$X$134/2,2)-0.01</f>
        <v>8933.61</v>
      </c>
      <c r="E17" s="29"/>
    </row>
    <row r="18" spans="2:5" x14ac:dyDescent="0.25">
      <c r="B18" s="28" t="s">
        <v>42</v>
      </c>
      <c r="C18" s="34" t="s">
        <v>43</v>
      </c>
      <c r="D18" s="36">
        <f>D17+0.01</f>
        <v>8933.6200000000008</v>
      </c>
      <c r="E18" s="29"/>
    </row>
    <row r="19" spans="2:5" ht="22.5" x14ac:dyDescent="0.25">
      <c r="B19" s="28" t="s">
        <v>44</v>
      </c>
      <c r="C19" s="32" t="str">
        <f>"Годовой объем отпущенной потребителям воды, "&amp;unit_tariff_useful_output</f>
        <v>Годовой объем отпущенной потребителям воды, тыс м3</v>
      </c>
      <c r="D19" s="30"/>
      <c r="E19" s="29"/>
    </row>
    <row r="20" spans="2:5" x14ac:dyDescent="0.25">
      <c r="B20" s="28" t="s">
        <v>45</v>
      </c>
      <c r="C20" s="34" t="str">
        <f>"с "&amp;periodStart &amp; " по " &amp; periodEnd</f>
        <v>с 01.01.2018 по 31.12.2018</v>
      </c>
      <c r="D20" s="36">
        <f>'[2]ф.8 (ВС)'!$X$135</f>
        <v>54.507400000000004</v>
      </c>
      <c r="E20" s="29"/>
    </row>
    <row r="21" spans="2:5" ht="112.5" x14ac:dyDescent="0.25">
      <c r="B21" s="28" t="s">
        <v>46</v>
      </c>
      <c r="C21" s="32" t="s">
        <v>47</v>
      </c>
      <c r="D21" s="39">
        <v>0</v>
      </c>
      <c r="E21" s="29"/>
    </row>
    <row r="22" spans="2:5" ht="90" x14ac:dyDescent="0.25">
      <c r="B22" s="28" t="s">
        <v>48</v>
      </c>
      <c r="C22" s="32" t="s">
        <v>49</v>
      </c>
      <c r="D22" s="39">
        <f>'[2]ф.8 (ВС)'!$X$132</f>
        <v>3827.9723702094016</v>
      </c>
      <c r="E22" s="29"/>
    </row>
    <row r="23" spans="2:5" x14ac:dyDescent="0.25">
      <c r="B23" s="40"/>
      <c r="C23" s="40"/>
      <c r="D23" s="40"/>
      <c r="E23" s="40"/>
    </row>
    <row r="24" spans="2:5" x14ac:dyDescent="0.25">
      <c r="B24" s="41"/>
      <c r="C24" s="46"/>
      <c r="D24" s="47"/>
      <c r="E24" s="47"/>
    </row>
  </sheetData>
  <mergeCells count="3">
    <mergeCell ref="B2:E2"/>
    <mergeCell ref="B3:E3"/>
    <mergeCell ref="C24:E24"/>
  </mergeCells>
  <dataValidations count="5">
    <dataValidation type="list" allowBlank="1" showInputMessage="1" showErrorMessage="1" errorTitle="Ошибка" error="Выберите значение из списка" prompt="Выберите значение из списка" sqref="D10 D65532 D131068 D196604 D262140 D327676 D393212 D458748 D524284 D589820 D655356 D720892 D786428 D851964 D917500 D983036">
      <formula1>kind_of_control_method</formula1>
    </dataValidation>
    <dataValidation type="textLength" operator="lessThanOrEqual" allowBlank="1" showInputMessage="1" showErrorMessage="1" errorTitle="Ошибка" error="Допускается ввод не более 900 символов!" prompt="Вве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 sqref="D983047 D65543 D131079 D196615 D262151 D327687 D393223 D458759 D524295 D589831 D655367 D720903 D786439 D851975 D917511">
      <formula1>900</formula1>
    </dataValidation>
    <dataValidation type="decimal" allowBlank="1" showErrorMessage="1" errorTitle="Ошибка" error="Допускается ввод только неотрицательных чисел!" sqref="D65551:D65552 D131087:D131088 D196623:D196624 D262159:D262160 D327695:D327696 D393231:D393232 D458767:D458768 D524303:D524304 D589839:D589840 D655375:D655376 D720911:D720912 D786447:D786448 D851983:D851984 D917519:D917520 D983055:D983056 D65535:D65541 D131071:D131077 D196607:D196613 D262143:D262149 D327679:D327685 D393215:D393221 D458751:D458757 D524287:D524293 D589823:D589829 D655359:D655365 D720895:D720901 D786431:D786437 D851967:D851973 D917503:D917509 D983039:D983045 D65533 D131069 D196605 D262141 D327677 D393213 D458749 D524285 D589821 D655357 D720893 D786429 D851965 D917501 D983037 D17:D18 D65545:D65547 D131081:D131083 D196617:D196619 D262153:D262155 D327689:D327691 D393225:D393227 D458761:D458763 D524297:D524299 D589833:D589835 D655369:D655371 D720905:D720907 D786441:D786443 D851977:D851979 D917513:D917515 D983049:D983051 D20:D22 D65549 D131085 D196621 D262157 D327693 D393229 D458765 D524301 D589837 D655373 D720909 D786445 D851981 D917517 D983053 D12:D13">
      <formula1>0</formula1>
      <formula2>9.99999999999999E+23</formula2>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E65555:E65557 E131091:E131093 E196627:E196629 E262163:E262165 E327699:E327701 E393235:E393237 E458771:E458773 E524307:E524309 E589843:E589845 E655379:E655381 E720915:E720917 E786451:E786453 E851987:E851989 E917523:E917525 E983059:E983061 E983034 E65543 E131079 E196615 E262151 E327687 E393223 E458759 E524295 E589831 E655367 E720903 E786439 E851975 E917511 E983047 E65530 E131066 E196602 E262138 E327674 E393210 E458746 E524282 E589818 E655354 E720890 E786426 E851962 E917498 E15">
      <formula1>900</formula1>
    </dataValidation>
    <dataValidation type="textLength" operator="lessThanOrEqual" allowBlank="1" showInputMessage="1" showErrorMessage="1" errorTitle="Ошибка" error="Допускается ввод не более 900 символов!" sqref="D65555:D65557 D131091:D131093 D196627:D196629 D262163:D262165 D327699:D327701 D393235:D393237 D458771:D458773 D524307:D524309 D589843:D589845 D655379:D655381 D720915:D720917 D786451:D786453 D851987:D851989 D917523:D917525 D983059:D983061 D15">
      <formula1>900</formula1>
    </dataValidation>
  </dataValidations>
  <hyperlinks>
    <hyperlink ref="E15"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Титульный</vt:lpstr>
      <vt:lpstr>Предложение</vt:lpstr>
    </vt:vector>
  </TitlesOfParts>
  <Company>Energoneft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Боголюбова М.Д.</dc:creator>
  <cp:lastModifiedBy>Боголюбова М.Д.</cp:lastModifiedBy>
  <dcterms:created xsi:type="dcterms:W3CDTF">2017-05-03T09:01:43Z</dcterms:created>
  <dcterms:modified xsi:type="dcterms:W3CDTF">2017-05-04T04:51:01Z</dcterms:modified>
</cp:coreProperties>
</file>