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t\files\Раскрытие инфромации\2018\РСТ ХМАО\Предложения по установлению тарифов на 2018 год\к размещению на сайте\"/>
    </mc:Choice>
  </mc:AlternateContent>
  <bookViews>
    <workbookView xWindow="0" yWindow="0" windowWidth="25200" windowHeight="11385"/>
  </bookViews>
  <sheets>
    <sheet name="Титульный" sheetId="1" r:id="rId1"/>
    <sheet name="Предложение" sheetId="2" r:id="rId2"/>
  </sheets>
  <externalReferences>
    <externalReference r:id="rId3"/>
    <externalReference r:id="rId4"/>
  </externalReferences>
  <definedNames>
    <definedName name="double_rate_tariff">[1]Титульный!$F$34</definedName>
    <definedName name="kind_group_rates">[1]TEHSHEET!$S$4:$S$8</definedName>
    <definedName name="kind_of_control_method">[1]TEHSHEET!$K$2:$K$7</definedName>
    <definedName name="kind_of_NDS">[1]TEHSHEET!$H$2:$H$4</definedName>
    <definedName name="kind_of_NDS_tariff">[1]TEHSHEET!$H$7:$H$8</definedName>
    <definedName name="org">[1]Титульный!$F$21</definedName>
    <definedName name="periodEnd">[1]Титульный!$F$17</definedName>
    <definedName name="periodStart">[1]Титульный!$F$16</definedName>
    <definedName name="unit_tariff_double_rate_c">[1]TEHSHEET!$V$3</definedName>
    <definedName name="unit_tariff_double_rate_p">[1]TEHSHEET!$U$3</definedName>
    <definedName name="unit_tariff_single_rate">[1]TEHSHEET!$T$3</definedName>
    <definedName name="unit_tariff_useful_output">[1]TEHSHEET!$W$3</definedName>
    <definedName name="version">[1]Инструкция!$B$3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 l="1"/>
  <c r="C20" i="2"/>
  <c r="B20" i="2" l="1"/>
  <c r="B19" i="2"/>
  <c r="C14" i="2"/>
  <c r="B13" i="2"/>
  <c r="B12" i="2"/>
  <c r="B10" i="2"/>
  <c r="A3" i="2"/>
  <c r="C1" i="1"/>
  <c r="C17" i="2" l="1"/>
  <c r="C18" i="2" l="1"/>
  <c r="C16" i="2"/>
  <c r="C12" i="2"/>
  <c r="C13" i="2" s="1"/>
</calcChain>
</file>

<file path=xl/sharedStrings.xml><?xml version="1.0" encoding="utf-8"?>
<sst xmlns="http://schemas.openxmlformats.org/spreadsheetml/2006/main" count="56" uniqueCount="54">
  <si>
    <t>Предложение об установлении тарифов в сфере холодного водоснабжения и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</si>
  <si>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</si>
  <si>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Ханты-Мансийский автономный округ</t>
  </si>
  <si>
    <t>Период регулирования</t>
  </si>
  <si>
    <t>Начало очередного периода регулирования</t>
  </si>
  <si>
    <t>01.01.2018</t>
  </si>
  <si>
    <t>Окончание очередного периода регулирования</t>
  </si>
  <si>
    <t>31.12.2018</t>
  </si>
  <si>
    <t>Наименование организации</t>
  </si>
  <si>
    <t>ООО "Энергонефть Томск"</t>
  </si>
  <si>
    <t>ИНН</t>
  </si>
  <si>
    <t>7022010799</t>
  </si>
  <si>
    <t>КПП</t>
  </si>
  <si>
    <t>702201001</t>
  </si>
  <si>
    <t>Вид деятельности</t>
  </si>
  <si>
    <t>Оказание услуг в сфере водоснабжения</t>
  </si>
  <si>
    <t>Тариф</t>
  </si>
  <si>
    <t>тариф на техническую воду</t>
  </si>
  <si>
    <t>№ п/п</t>
  </si>
  <si>
    <t>Информация, подлежащая раскрытию</t>
  </si>
  <si>
    <t>Значение</t>
  </si>
  <si>
    <t>Ссылки на документы</t>
  </si>
  <si>
    <t>1</t>
  </si>
  <si>
    <t>2</t>
  </si>
  <si>
    <t>3</t>
  </si>
  <si>
    <t>4</t>
  </si>
  <si>
    <t>Раскрытие информации в соответствии с формой 2.14 Приказа ФСТ России N 129 от 15 мая 2013 г.</t>
  </si>
  <si>
    <t>Информация о предложении регулируемой организации об установлении тарифов в сфере холодного водоснабжения на очередной период регулирования</t>
  </si>
  <si>
    <t>1.2</t>
  </si>
  <si>
    <t>Предлагаемый метод регулирования</t>
  </si>
  <si>
    <t>1.2.1</t>
  </si>
  <si>
    <t>метод индексации установленных тарифов</t>
  </si>
  <si>
    <t>1.3</t>
  </si>
  <si>
    <t>Расчетная величина тарифов</t>
  </si>
  <si>
    <t>1.4</t>
  </si>
  <si>
    <t>Период действия тарифов</t>
  </si>
  <si>
    <t>1.5</t>
  </si>
  <si>
    <t>Сведения о долгосрочных параметрах регулирования (в случае если их установление предусмотрено выбранным методом регулирования)</t>
  </si>
  <si>
    <t>1.6</t>
  </si>
  <si>
    <t>Сведения о необходимой валовой выручке на соответствующий период, тыс руб</t>
  </si>
  <si>
    <t>1.6.1</t>
  </si>
  <si>
    <t>с 01.01.2018 по 30.06.2018</t>
  </si>
  <si>
    <t>1.6.2</t>
  </si>
  <si>
    <t>с 01.07.2018 по 31.12.2018</t>
  </si>
  <si>
    <t>1.7</t>
  </si>
  <si>
    <t>1.7.1</t>
  </si>
  <si>
    <t>1.8</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</si>
  <si>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</si>
  <si>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1.9</t>
  </si>
  <si>
    <t>Размер недополученных доходов регулируемой организацией (при их наличии), исчисленный в соответствии Основами ценообразования в сфере водоснабжения и водоотведения, утвержденными постановлением Правительства Российской Федерации от 13.05.2013 N 406 (Официальный интернет-портал правовой информации http://www.pravo.gov.ru, 15.05.2013), тыс руб</t>
  </si>
  <si>
    <t>1.3.1</t>
  </si>
  <si>
    <t>1.3.2</t>
  </si>
  <si>
    <t>Приказ Региональной службы по тарифам ХМАО-Югры №185-нп 30.11.15</t>
  </si>
  <si>
    <t>http://www.rst.admhmao.ru/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</si>
</sst>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9"/>
      <name val="Tahoma"/>
      <family val="2"/>
      <charset val="204"/>
    </font>
    <font>
      <sz val="9"/>
      <color rgb="FFFFFFFF"/>
      <name val="Tahoma"/>
      <family val="2"/>
      <charset val="204"/>
    </font>
    <font>
      <sz val="11"/>
      <color rgb="FF000000"/>
      <name val="Calibri"/>
      <family val="2"/>
      <charset val="204"/>
    </font>
    <font>
      <sz val="10"/>
      <name val="Tahoma"/>
      <family val="2"/>
      <charset val="204"/>
    </font>
    <font>
      <sz val="9"/>
      <color rgb="FF993300"/>
      <name val="Tahoma"/>
      <family val="2"/>
      <charset val="204"/>
    </font>
    <font>
      <sz val="10"/>
      <name val="Arial Cyr"/>
      <charset val="204"/>
    </font>
    <font>
      <b/>
      <sz val="14"/>
      <name val="Franklin Gothic Medium"/>
      <family val="2"/>
      <charset val="204"/>
    </font>
    <font>
      <b/>
      <sz val="9"/>
      <name val="Tahoma"/>
      <family val="2"/>
      <charset val="204"/>
    </font>
    <font>
      <sz val="9"/>
      <color rgb="FF969696"/>
      <name val="Tahoma"/>
      <family val="2"/>
      <charset val="204"/>
    </font>
    <font>
      <u/>
      <sz val="9"/>
      <color rgb="FF333399"/>
      <name val="Tahoma"/>
      <family val="2"/>
      <charset val="204"/>
    </font>
    <font>
      <sz val="10"/>
      <color rgb="FF333333"/>
      <name val="Tahoma"/>
      <family val="2"/>
      <charset val="204"/>
    </font>
  </fonts>
  <fills count="7">
    <fill>
      <patternFill patternType="none"/>
    </fill>
    <fill>
      <patternFill patternType="gray125"/>
    </fill>
    <fill>
      <patternFill patternType="solid">
        <fgColor rgb="FFFFFFFF"/>
        <bgColor rgb="FF000000"/>
      </patternFill>
    </fill>
    <fill>
      <patternFill patternType="solid">
        <fgColor rgb="FFCCFFCC"/>
        <bgColor rgb="FF000000"/>
      </patternFill>
    </fill>
    <fill>
      <patternFill patternType="solid">
        <fgColor rgb="FF99CCFF"/>
        <bgColor rgb="FF000000"/>
      </patternFill>
    </fill>
    <fill>
      <patternFill patternType="solid">
        <fgColor rgb="FFCCFFFF"/>
        <bgColor rgb="FF000000"/>
      </patternFill>
    </fill>
    <fill>
      <patternFill patternType="solid">
        <fgColor indexed="43"/>
        <bgColor indexed="64"/>
      </patternFill>
    </fill>
  </fills>
  <borders count="15">
    <border>
      <left/>
      <right/>
      <top/>
      <bottom/>
      <diagonal/>
    </border>
    <border>
      <left/>
      <right/>
      <top style="thin">
        <color rgb="FF969696"/>
      </top>
      <bottom style="thin">
        <color rgb="FF969696"/>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right/>
      <top style="thin">
        <color rgb="FF969696"/>
      </top>
      <bottom/>
      <diagonal/>
    </border>
    <border>
      <left/>
      <right/>
      <top/>
      <bottom style="thin">
        <color rgb="FF969696"/>
      </bottom>
      <diagonal/>
    </border>
    <border>
      <left style="thin">
        <color rgb="FF969696"/>
      </left>
      <right style="thin">
        <color rgb="FF969696"/>
      </right>
      <top style="thin">
        <color rgb="FF969696"/>
      </top>
      <bottom style="double">
        <color rgb="FF969696"/>
      </bottom>
      <diagonal/>
    </border>
    <border>
      <left style="medium">
        <color indexed="64"/>
      </left>
      <right style="thin">
        <color indexed="64"/>
      </right>
      <top style="medium">
        <color indexed="64"/>
      </top>
      <bottom/>
      <diagonal/>
    </border>
    <border>
      <left style="thin">
        <color rgb="FF969696"/>
      </left>
      <right/>
      <top style="thin">
        <color rgb="FF969696"/>
      </top>
      <bottom style="double">
        <color rgb="FF969696"/>
      </bottom>
      <diagonal/>
    </border>
    <border>
      <left/>
      <right/>
      <top style="double">
        <color rgb="FF969696"/>
      </top>
      <bottom style="thin">
        <color rgb="FFC0C0C0"/>
      </bottom>
      <diagonal/>
    </border>
    <border>
      <left style="thin">
        <color rgb="FFC0C0C0"/>
      </left>
      <right/>
      <top style="thin">
        <color rgb="FFC0C0C0"/>
      </top>
      <bottom/>
      <diagonal/>
    </border>
    <border>
      <left/>
      <right/>
      <top style="thin">
        <color rgb="FFC0C0C0"/>
      </top>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indexed="22"/>
      </left>
      <right style="thin">
        <color indexed="22"/>
      </right>
      <top style="thin">
        <color indexed="22"/>
      </top>
      <bottom style="thin">
        <color indexed="22"/>
      </bottom>
      <diagonal/>
    </border>
  </borders>
  <cellStyleXfs count="8">
    <xf numFmtId="0" fontId="0" fillId="0" borderId="0"/>
    <xf numFmtId="0" fontId="1" fillId="0" borderId="0">
      <alignment horizontal="left" vertical="center"/>
    </xf>
    <xf numFmtId="0" fontId="3" fillId="0" borderId="0"/>
    <xf numFmtId="0" fontId="6" fillId="0" borderId="0"/>
    <xf numFmtId="0" fontId="6" fillId="0" borderId="0"/>
    <xf numFmtId="0" fontId="7" fillId="0" borderId="0" applyBorder="0">
      <alignment horizontal="center" vertical="center" wrapText="1"/>
    </xf>
    <xf numFmtId="0" fontId="8" fillId="0" borderId="7" applyBorder="0">
      <alignment horizontal="center" vertical="center" wrapText="1"/>
    </xf>
    <xf numFmtId="0" fontId="10" fillId="0" borderId="0" applyNumberFormat="0" applyFill="0" applyBorder="0" applyAlignment="0" applyProtection="0">
      <alignment vertical="top"/>
      <protection locked="0"/>
    </xf>
  </cellStyleXfs>
  <cellXfs count="45">
    <xf numFmtId="0" fontId="0" fillId="0" borderId="0" xfId="0"/>
    <xf numFmtId="0" fontId="1" fillId="0" borderId="0" xfId="1" applyFont="1" applyFill="1" applyBorder="1" applyAlignment="1" applyProtection="1">
      <alignment vertical="center" wrapText="1"/>
    </xf>
    <xf numFmtId="0" fontId="1" fillId="0" borderId="0" xfId="1" applyFont="1" applyFill="1" applyBorder="1" applyAlignment="1" applyProtection="1">
      <alignment horizontal="right" vertical="center"/>
    </xf>
    <xf numFmtId="0" fontId="1" fillId="2" borderId="0" xfId="1" applyFont="1" applyFill="1" applyBorder="1" applyAlignment="1" applyProtection="1">
      <alignment horizontal="right" vertical="center" wrapText="1" indent="1"/>
    </xf>
    <xf numFmtId="0" fontId="5" fillId="2" borderId="0" xfId="1" applyFont="1" applyFill="1" applyBorder="1" applyAlignment="1" applyProtection="1">
      <alignment horizontal="center" vertical="center" wrapText="1"/>
    </xf>
    <xf numFmtId="0" fontId="1" fillId="3" borderId="2" xfId="1" applyFont="1" applyFill="1" applyBorder="1" applyAlignment="1" applyProtection="1">
      <alignment horizontal="center" vertical="center"/>
    </xf>
    <xf numFmtId="0" fontId="1" fillId="2" borderId="0" xfId="1" applyNumberFormat="1" applyFont="1" applyFill="1" applyBorder="1" applyAlignment="1" applyProtection="1">
      <alignment horizontal="center" vertical="center" wrapText="1"/>
    </xf>
    <xf numFmtId="0" fontId="1" fillId="2" borderId="3" xfId="1" applyFont="1" applyFill="1" applyBorder="1" applyAlignment="1" applyProtection="1">
      <alignment horizontal="right" vertical="center" wrapText="1" indent="1"/>
    </xf>
    <xf numFmtId="49" fontId="1" fillId="3" borderId="2" xfId="1" applyNumberFormat="1" applyFont="1" applyFill="1" applyBorder="1" applyAlignment="1" applyProtection="1">
      <alignment horizontal="center" vertical="center" wrapText="1"/>
    </xf>
    <xf numFmtId="0" fontId="1" fillId="2" borderId="0" xfId="1" applyFont="1" applyFill="1" applyBorder="1" applyAlignment="1" applyProtection="1">
      <alignment horizontal="center" vertical="center" wrapText="1"/>
    </xf>
    <xf numFmtId="49" fontId="1" fillId="4" borderId="2" xfId="3" applyNumberFormat="1" applyFont="1" applyFill="1" applyBorder="1" applyAlignment="1" applyProtection="1">
      <alignment horizontal="center" vertical="center" wrapText="1"/>
      <protection locked="0"/>
    </xf>
    <xf numFmtId="0" fontId="1" fillId="2" borderId="0" xfId="1" applyNumberFormat="1" applyFont="1" applyFill="1" applyBorder="1" applyAlignment="1" applyProtection="1">
      <alignment horizontal="right" vertical="center" wrapText="1" indent="1"/>
    </xf>
    <xf numFmtId="0" fontId="1" fillId="5" borderId="2" xfId="1" applyNumberFormat="1" applyFont="1" applyFill="1" applyBorder="1" applyAlignment="1" applyProtection="1">
      <alignment horizontal="center" vertical="center" wrapText="1"/>
      <protection locked="0"/>
    </xf>
    <xf numFmtId="0" fontId="1" fillId="0" borderId="0" xfId="4" applyFont="1" applyFill="1" applyBorder="1" applyAlignment="1" applyProtection="1">
      <alignment vertical="center" wrapText="1"/>
    </xf>
    <xf numFmtId="0" fontId="1" fillId="2" borderId="0" xfId="4" applyFont="1" applyFill="1" applyBorder="1" applyAlignment="1" applyProtection="1">
      <alignment vertical="center" wrapText="1"/>
    </xf>
    <xf numFmtId="0" fontId="1" fillId="2" borderId="0" xfId="4" applyFont="1" applyFill="1" applyBorder="1" applyAlignment="1" applyProtection="1">
      <alignment horizontal="right" vertical="center" wrapText="1"/>
    </xf>
    <xf numFmtId="0" fontId="1" fillId="2" borderId="0"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1" fillId="2" borderId="6" xfId="4" applyFont="1" applyFill="1" applyBorder="1" applyAlignment="1" applyProtection="1">
      <alignment horizontal="center" vertical="center" wrapText="1"/>
    </xf>
    <xf numFmtId="0" fontId="1" fillId="0" borderId="6" xfId="6" applyFont="1" applyFill="1" applyBorder="1" applyAlignment="1" applyProtection="1">
      <alignment horizontal="center" vertical="center" wrapText="1"/>
    </xf>
    <xf numFmtId="0" fontId="1" fillId="0" borderId="8" xfId="6" applyFont="1" applyFill="1" applyBorder="1" applyAlignment="1" applyProtection="1">
      <alignment horizontal="center" vertical="center" wrapText="1"/>
    </xf>
    <xf numFmtId="49" fontId="9" fillId="2" borderId="9" xfId="6" applyNumberFormat="1" applyFont="1" applyFill="1" applyBorder="1" applyAlignment="1" applyProtection="1">
      <alignment horizontal="center" vertical="center" wrapText="1"/>
    </xf>
    <xf numFmtId="49" fontId="1" fillId="2" borderId="10" xfId="6" applyNumberFormat="1" applyFont="1" applyFill="1" applyBorder="1" applyAlignment="1" applyProtection="1">
      <alignment horizontal="left" vertical="center" indent="1"/>
    </xf>
    <xf numFmtId="49" fontId="1" fillId="2" borderId="11" xfId="6" applyNumberFormat="1" applyFont="1" applyFill="1" applyBorder="1" applyAlignment="1" applyProtection="1">
      <alignment horizontal="left" vertical="center" indent="1"/>
    </xf>
    <xf numFmtId="49" fontId="1" fillId="2" borderId="2" xfId="4" applyNumberFormat="1" applyFont="1" applyFill="1" applyBorder="1" applyAlignment="1" applyProtection="1">
      <alignment horizontal="center" vertical="center" wrapText="1"/>
    </xf>
    <xf numFmtId="0" fontId="1" fillId="0" borderId="2" xfId="4" applyFont="1" applyFill="1" applyBorder="1" applyAlignment="1" applyProtection="1">
      <alignment horizontal="left" vertical="center" wrapText="1"/>
    </xf>
    <xf numFmtId="0" fontId="2" fillId="0" borderId="2" xfId="4" applyFont="1" applyFill="1" applyBorder="1" applyAlignment="1" applyProtection="1">
      <alignment vertical="center" wrapText="1"/>
    </xf>
    <xf numFmtId="0" fontId="1" fillId="0" borderId="12" xfId="4" applyFont="1" applyFill="1" applyBorder="1" applyAlignment="1" applyProtection="1">
      <alignment horizontal="left" vertical="center" wrapText="1"/>
    </xf>
    <xf numFmtId="0" fontId="1" fillId="0" borderId="2" xfId="4" applyFont="1" applyFill="1" applyBorder="1" applyAlignment="1" applyProtection="1">
      <alignment horizontal="left" vertical="center" wrapText="1" indent="1"/>
    </xf>
    <xf numFmtId="0" fontId="2" fillId="2" borderId="13" xfId="4" applyFont="1" applyFill="1" applyBorder="1" applyAlignment="1" applyProtection="1">
      <alignment vertical="center" wrapText="1"/>
    </xf>
    <xf numFmtId="0" fontId="1" fillId="0" borderId="2" xfId="4" applyFont="1" applyFill="1" applyBorder="1" applyAlignment="1" applyProtection="1">
      <alignment horizontal="left" vertical="center" wrapText="1" indent="2"/>
    </xf>
    <xf numFmtId="0" fontId="1" fillId="5" borderId="2" xfId="4" applyNumberFormat="1" applyFont="1" applyFill="1" applyBorder="1" applyAlignment="1" applyProtection="1">
      <alignment horizontal="left" vertical="center" wrapText="1"/>
      <protection locked="0"/>
    </xf>
    <xf numFmtId="4" fontId="1" fillId="5" borderId="2" xfId="4" applyNumberFormat="1" applyFont="1" applyFill="1" applyBorder="1" applyAlignment="1" applyProtection="1">
      <alignment horizontal="right" vertical="center" wrapText="1"/>
      <protection locked="0"/>
    </xf>
    <xf numFmtId="0" fontId="2" fillId="2" borderId="2" xfId="4" applyFont="1" applyFill="1" applyBorder="1" applyAlignment="1" applyProtection="1">
      <alignment horizontal="left" vertical="center" wrapText="1"/>
    </xf>
    <xf numFmtId="4" fontId="1" fillId="3" borderId="2" xfId="4" applyNumberFormat="1" applyFont="1" applyFill="1" applyBorder="1" applyAlignment="1" applyProtection="1">
      <alignment horizontal="right" vertical="center" wrapText="1"/>
    </xf>
    <xf numFmtId="4" fontId="1" fillId="5" borderId="13" xfId="4" applyNumberFormat="1" applyFont="1" applyFill="1" applyBorder="1" applyAlignment="1" applyProtection="1">
      <alignment horizontal="right" vertical="center" wrapText="1"/>
      <protection locked="0"/>
    </xf>
    <xf numFmtId="0" fontId="4" fillId="0" borderId="0" xfId="4" applyFont="1" applyFill="1" applyBorder="1" applyAlignment="1" applyProtection="1">
      <alignment vertical="center" wrapText="1"/>
    </xf>
    <xf numFmtId="0" fontId="4" fillId="0" borderId="0" xfId="4" applyFont="1" applyFill="1" applyBorder="1" applyAlignment="1" applyProtection="1">
      <alignment horizontal="right" vertical="top" wrapText="1"/>
    </xf>
    <xf numFmtId="0" fontId="4" fillId="0" borderId="1"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1" fillId="0" borderId="5" xfId="5" applyFont="1" applyFill="1" applyBorder="1" applyAlignment="1" applyProtection="1">
      <alignment horizontal="center" vertical="center" wrapText="1"/>
    </xf>
    <xf numFmtId="0" fontId="11" fillId="0" borderId="0" xfId="0" applyNumberFormat="1" applyFont="1" applyFill="1" applyBorder="1" applyAlignment="1">
      <alignment horizontal="justify" vertical="top" wrapText="1"/>
    </xf>
    <xf numFmtId="0" fontId="11" fillId="5" borderId="0" xfId="0" applyNumberFormat="1" applyFont="1" applyFill="1" applyBorder="1" applyAlignment="1">
      <alignment horizontal="justify" vertical="top" wrapText="1"/>
    </xf>
    <xf numFmtId="49" fontId="0" fillId="6" borderId="14" xfId="4" applyNumberFormat="1" applyFont="1" applyFill="1" applyBorder="1" applyAlignment="1" applyProtection="1">
      <alignment horizontal="left" vertical="center" wrapText="1"/>
      <protection locked="0"/>
    </xf>
    <xf numFmtId="49" fontId="10" fillId="5" borderId="2" xfId="7" applyNumberFormat="1" applyFill="1" applyBorder="1" applyAlignment="1" applyProtection="1">
      <alignment horizontal="left" vertical="center" wrapText="1"/>
      <protection locked="0"/>
    </xf>
  </cellXfs>
  <cellStyles count="8">
    <cellStyle name="Гиперссылка" xfId="7" builtinId="8"/>
    <cellStyle name="Заголовок" xfId="5"/>
    <cellStyle name="ЗаголовокСтолбца" xfId="6"/>
    <cellStyle name="Обычный" xfId="0" builtinId="0"/>
    <cellStyle name="Обычный_SIMPLE_1_massive2" xfId="1"/>
    <cellStyle name="Обычный_ЖКУ_проект3" xfId="3"/>
    <cellStyle name="Обычный_Мониторинг инвестиций" xfId="4"/>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285750</xdr:colOff>
      <xdr:row>1</xdr:row>
      <xdr:rowOff>95250</xdr:rowOff>
    </xdr:to>
    <xdr:pic>
      <xdr:nvPicPr>
        <xdr:cNvPr id="3"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12</xdr:row>
      <xdr:rowOff>0</xdr:rowOff>
    </xdr:from>
    <xdr:to>
      <xdr:col>2</xdr:col>
      <xdr:colOff>228600</xdr:colOff>
      <xdr:row>14</xdr:row>
      <xdr:rowOff>47625</xdr:rowOff>
    </xdr:to>
    <xdr:grpSp>
      <xdr:nvGrpSpPr>
        <xdr:cNvPr id="5" name="shCalendar" hidden="1"/>
        <xdr:cNvGrpSpPr>
          <a:grpSpLocks/>
        </xdr:cNvGrpSpPr>
      </xdr:nvGrpSpPr>
      <xdr:grpSpPr bwMode="auto">
        <a:xfrm>
          <a:off x="3871913" y="3000375"/>
          <a:ext cx="190500" cy="428625"/>
          <a:chOff x="13896191" y="1813753"/>
          <a:chExt cx="211023" cy="178845"/>
        </a:xfrm>
      </xdr:grpSpPr>
      <xdr:sp macro="[1]!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xdr:col>
      <xdr:colOff>38100</xdr:colOff>
      <xdr:row>12</xdr:row>
      <xdr:rowOff>0</xdr:rowOff>
    </xdr:from>
    <xdr:to>
      <xdr:col>2</xdr:col>
      <xdr:colOff>228600</xdr:colOff>
      <xdr:row>14</xdr:row>
      <xdr:rowOff>47625</xdr:rowOff>
    </xdr:to>
    <xdr:grpSp>
      <xdr:nvGrpSpPr>
        <xdr:cNvPr id="8" name="shCalendar" hidden="1"/>
        <xdr:cNvGrpSpPr>
          <a:grpSpLocks/>
        </xdr:cNvGrpSpPr>
      </xdr:nvGrpSpPr>
      <xdr:grpSpPr bwMode="auto">
        <a:xfrm>
          <a:off x="3871913" y="3000375"/>
          <a:ext cx="190500" cy="428625"/>
          <a:chOff x="13896191" y="1813753"/>
          <a:chExt cx="211023" cy="178845"/>
        </a:xfrm>
      </xdr:grpSpPr>
      <xdr:sp macro="[1]!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2;&#1088;&#1099;&#1090;&#1080;&#1077;%20&#1080;&#1085;&#1092;&#1088;&#1086;&#1084;&#1072;&#1094;&#1080;&#1080;/2018/&#1056;&#1057;&#1058;%20&#1061;&#1052;&#1040;&#1054;/&#1055;&#1088;&#1077;&#1076;&#1083;&#1086;&#1078;&#1077;&#1085;&#1080;&#1103;%20&#1087;&#1086;%20&#1091;&#1089;&#1090;&#1072;&#1085;&#1086;&#1074;&#1083;&#1077;&#1085;&#1080;&#1102;%20&#1090;&#1072;&#1088;&#1080;&#1092;&#1086;&#1074;%20&#1085;&#1072;%202018%20&#1075;&#1086;&#1076;/&#1082;%20&#1079;&#1072;&#1075;&#1088;&#1091;&#1079;&#1082;&#1077;/JKH.OPEN.INFO.REQUEST.HVS%20&#1090;&#1077;&#1093;&#1085;&#1080;&#1095;&#1077;&#1089;&#1082;&#1072;&#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69;&#1050;%202018/&#1042;&#1086;&#1076;&#1086;&#1089;&#1085;&#1072;&#1073;&#1078;&#1077;&#1085;&#1080;&#1077;/&#1058;&#1102;&#1084;&#1077;&#1085;&#1089;&#1082;&#1072;&#1103;%20&#1086;&#1073;&#1083;&#1072;&#1089;&#1090;&#1100;/&#1057;&#1084;&#1077;&#1090;&#1099;/&#1055;&#1088;&#1080;&#1083;&#1086;&#1078;&#1077;&#1085;&#1080;&#1077;%206%20-%20&#1060;&#1086;&#1088;&#1084;&#1099;%20&#1076;&#1083;&#1103;%20&#1082;&#1086;&#1088;&#1088;&#1077;&#1082;&#1090;&#1080;&#1088;&#1086;&#1074;&#1082;&#1080;%20&#1076;&#1086;&#1083;&#1075;&#1086;&#1089;&#1088;&#1086;&#1095;&#1085;&#1099;&#1093;%20&#1090;&#1072;&#1088;&#1080;&#1092;&#1086;&#1074;%20&#1042;&#1057;,%20&#1042;&#1054;%20&#1061;&#1052;&#1040;&#1054;_&#1057;&#1052;&#1045;&#1058;&#106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0"/>
      <sheetName val="modList01"/>
      <sheetName val="modList02"/>
      <sheetName val="Инструкция"/>
      <sheetName val="Лог обновления"/>
      <sheetName val="Титульный"/>
      <sheetName val="Список МО"/>
      <sheetName val="Стандарты"/>
      <sheetName val="Стандарты_2"/>
      <sheetName val="Стандарты_3"/>
      <sheetName val="Стандарты_4"/>
      <sheetName val="Ссылки на публикации"/>
      <sheetName val="Комментарии"/>
      <sheetName val="Приказ №129"/>
      <sheetName val="Проверка"/>
      <sheetName val="AllSheetsInThisWorkbook"/>
      <sheetName val="TEHSHEET"/>
      <sheetName val="printForm_129"/>
      <sheetName val="et_union_hor"/>
      <sheetName val="et_union_vert"/>
      <sheetName val="modInfo"/>
      <sheetName val="modRegion"/>
      <sheetName val="modReestr"/>
      <sheetName val="modfrmReestr"/>
      <sheetName val="modUpdTemplMain"/>
      <sheetName val="REESTR_ORG"/>
      <sheetName val="modClassifierValidate"/>
      <sheetName val="modHyp"/>
      <sheetName val="modList03"/>
      <sheetName val="modList04"/>
      <sheetName val="modList05"/>
      <sheetName val="modList06"/>
      <sheetName val="modfrmDateChoose"/>
      <sheetName val="modComm"/>
      <sheetName val="modThisWorkbook"/>
      <sheetName val="REESTR_MO"/>
      <sheetName val="modfrmReestrMR"/>
      <sheetName val="modfrmCheckUpdates"/>
      <sheetName val="JKH.OPEN.INFO.REQUEST"/>
    </sheetNames>
    <definedNames>
      <definedName name="modfrmDateChoose.CalendarShow"/>
    </definedNames>
    <sheetDataSet>
      <sheetData sheetId="0" refreshError="1"/>
      <sheetData sheetId="1" refreshError="1"/>
      <sheetData sheetId="2" refreshError="1"/>
      <sheetData sheetId="3" refreshError="1"/>
      <sheetData sheetId="4">
        <row r="3">
          <cell r="B3" t="str">
            <v>Версия 3.2.2</v>
          </cell>
        </row>
      </sheetData>
      <sheetData sheetId="5" refreshError="1"/>
      <sheetData sheetId="6">
        <row r="16">
          <cell r="F16" t="str">
            <v>01.01.2018</v>
          </cell>
        </row>
        <row r="17">
          <cell r="F17" t="str">
            <v>31.12.2018</v>
          </cell>
        </row>
        <row r="21">
          <cell r="F21" t="str">
            <v>ООО "Энергонефть Томск"</v>
          </cell>
        </row>
        <row r="34">
          <cell r="F34" t="str">
            <v>нет</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H2" t="str">
            <v>общий</v>
          </cell>
          <cell r="K2" t="str">
            <v>метод экономически обоснованных расходов (затрат)</v>
          </cell>
        </row>
        <row r="3">
          <cell r="H3" t="str">
            <v>общий с учетом освобождения от уплаты НДС</v>
          </cell>
          <cell r="K3" t="str">
            <v>метод индексации установленных тарифов</v>
          </cell>
          <cell r="T3" t="str">
            <v>руб/м3</v>
          </cell>
          <cell r="U3" t="str">
            <v>руб/м3</v>
          </cell>
          <cell r="V3" t="str">
            <v xml:space="preserve"> тыс руб в месяц/м3/час</v>
          </cell>
          <cell r="W3" t="str">
            <v>тыс м3</v>
          </cell>
        </row>
        <row r="4">
          <cell r="H4" t="str">
            <v>специальный (упрощенная система налогообложения, система налогообложения для сельскохозяйственных товаропроизводителей)</v>
          </cell>
          <cell r="K4" t="str">
            <v>метод обеспечения доходности инвестированного капитала</v>
          </cell>
          <cell r="S4" t="str">
            <v>тариф на питьевую воду (питьевое водоснабжение)</v>
          </cell>
        </row>
        <row r="5">
          <cell r="K5" t="str">
            <v>метод сравнения аналогов</v>
          </cell>
          <cell r="S5" t="str">
            <v>тариф на техническую воду</v>
          </cell>
        </row>
        <row r="6">
          <cell r="K6" t="str">
            <v>метод установления фиксированных тарифов</v>
          </cell>
          <cell r="S6" t="str">
            <v>тариф на транспортировку воды</v>
          </cell>
        </row>
        <row r="7">
          <cell r="H7" t="str">
            <v>тариф указан с НДС для плательщиков НДС</v>
          </cell>
          <cell r="K7" t="str">
            <v>метод установления предельных тарифов</v>
          </cell>
          <cell r="S7" t="str">
            <v>тариф на подвоз воды</v>
          </cell>
        </row>
        <row r="8">
          <cell r="H8" t="str">
            <v>тариф указан без НДС для плательщиков НДС</v>
          </cell>
          <cell r="S8" t="str">
            <v>тариф на подключение к централизованной системе холодного водоснабжения</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 1"/>
      <sheetName val="ф. 2"/>
      <sheetName val="ф. 3 "/>
      <sheetName val="ф. 4 (ВС)"/>
      <sheetName val="ф. 4 (ВО)"/>
      <sheetName val="ф. 5 (ВС)"/>
      <sheetName val="ф. 5 (ВО)"/>
      <sheetName val="ф.6 (ВС тех)"/>
      <sheetName val="ф.6 (ВС пит)"/>
      <sheetName val="ф.6 (ВО) "/>
      <sheetName val="ф.7(ВС) "/>
      <sheetName val="ф.7(ВО) "/>
      <sheetName val="ф.8 (ВС)"/>
      <sheetName val="ф. 10 (ВС)"/>
      <sheetName val="ф. 10 (ВО)"/>
      <sheetName val="ф. 11 "/>
      <sheetName val="ф.12 "/>
      <sheetName val="ф. 13 "/>
      <sheetName val="ф.8 (ВО)"/>
      <sheetName val="Вода"/>
      <sheetName val="ф. 14"/>
      <sheetName val="ф. 15"/>
      <sheetName val="ф.16 (ВС) "/>
      <sheetName val="ф.16 (ВО)"/>
      <sheetName val="ф.17 (ВС)"/>
      <sheetName val="ф.17 (ВО)"/>
      <sheetName val="ф.18"/>
      <sheetName val="ф. 19"/>
      <sheetName val="ф. 20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31">
          <cell r="W131">
            <v>1516.1693328352683</v>
          </cell>
        </row>
        <row r="134">
          <cell r="U134">
            <v>3228.139435616722</v>
          </cell>
          <cell r="W134">
            <v>3241.6647487039427</v>
          </cell>
        </row>
        <row r="135">
          <cell r="W135">
            <v>72.389399999999995</v>
          </cell>
        </row>
        <row r="136">
          <cell r="U136">
            <v>44.594090234436564</v>
          </cell>
          <cell r="W136">
            <v>44.780931306295436</v>
          </cell>
        </row>
      </sheetData>
      <sheetData sheetId="13"/>
      <sheetData sheetId="14"/>
      <sheetData sheetId="15"/>
      <sheetData sheetId="16"/>
      <sheetData sheetId="17"/>
      <sheetData sheetId="18">
        <row r="131">
          <cell r="W131">
            <v>3567.4865869988671</v>
          </cell>
        </row>
      </sheetData>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rst.admhma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tabSelected="1" workbookViewId="0">
      <selection activeCell="E35" sqref="E35"/>
    </sheetView>
  </sheetViews>
  <sheetFormatPr defaultRowHeight="15" x14ac:dyDescent="0.25"/>
  <cols>
    <col min="2" max="2" width="33.140625" style="1" customWidth="1"/>
    <col min="3" max="3" width="50.7109375" style="1" customWidth="1"/>
  </cols>
  <sheetData>
    <row r="1" spans="2:3" x14ac:dyDescent="0.25">
      <c r="C1" s="2" t="str">
        <f>version</f>
        <v>Версия 3.2.2</v>
      </c>
    </row>
    <row r="2" spans="2:3" ht="47.25" customHeight="1" x14ac:dyDescent="0.25">
      <c r="B2" s="38" t="s">
        <v>0</v>
      </c>
      <c r="C2" s="38"/>
    </row>
    <row r="3" spans="2:3" x14ac:dyDescent="0.25">
      <c r="B3" s="3"/>
      <c r="C3" s="4"/>
    </row>
    <row r="4" spans="2:3" x14ac:dyDescent="0.25">
      <c r="B4" s="3" t="s">
        <v>1</v>
      </c>
      <c r="C4" s="5" t="s">
        <v>2</v>
      </c>
    </row>
    <row r="5" spans="2:3" x14ac:dyDescent="0.25">
      <c r="B5" s="3"/>
      <c r="C5" s="6"/>
    </row>
    <row r="6" spans="2:3" x14ac:dyDescent="0.25">
      <c r="B6" s="3"/>
      <c r="C6" s="9" t="s">
        <v>3</v>
      </c>
    </row>
    <row r="7" spans="2:3" ht="22.5" x14ac:dyDescent="0.25">
      <c r="B7" s="7" t="s">
        <v>4</v>
      </c>
      <c r="C7" s="10" t="s">
        <v>5</v>
      </c>
    </row>
    <row r="8" spans="2:3" ht="22.5" x14ac:dyDescent="0.25">
      <c r="B8" s="3" t="s">
        <v>6</v>
      </c>
      <c r="C8" s="10" t="s">
        <v>7</v>
      </c>
    </row>
    <row r="9" spans="2:3" x14ac:dyDescent="0.25">
      <c r="B9" s="3"/>
      <c r="C9" s="6"/>
    </row>
    <row r="10" spans="2:3" x14ac:dyDescent="0.25">
      <c r="B10" s="11" t="s">
        <v>8</v>
      </c>
      <c r="C10" s="8" t="s">
        <v>9</v>
      </c>
    </row>
    <row r="11" spans="2:3" x14ac:dyDescent="0.25">
      <c r="B11" s="11" t="s">
        <v>10</v>
      </c>
      <c r="C11" s="8" t="s">
        <v>11</v>
      </c>
    </row>
    <row r="12" spans="2:3" x14ac:dyDescent="0.25">
      <c r="B12" s="11" t="s">
        <v>12</v>
      </c>
      <c r="C12" s="8" t="s">
        <v>13</v>
      </c>
    </row>
    <row r="13" spans="2:3" x14ac:dyDescent="0.25">
      <c r="B13" s="3"/>
      <c r="C13" s="6"/>
    </row>
    <row r="14" spans="2:3" x14ac:dyDescent="0.25">
      <c r="B14" s="7" t="s">
        <v>14</v>
      </c>
      <c r="C14" s="8" t="s">
        <v>15</v>
      </c>
    </row>
    <row r="15" spans="2:3" x14ac:dyDescent="0.25">
      <c r="B15" s="3"/>
      <c r="C15" s="6"/>
    </row>
    <row r="16" spans="2:3" x14ac:dyDescent="0.25">
      <c r="B16" s="7" t="s">
        <v>16</v>
      </c>
      <c r="C16" s="12" t="s">
        <v>17</v>
      </c>
    </row>
  </sheetData>
  <mergeCells count="1">
    <mergeCell ref="B2:C2"/>
  </mergeCells>
  <dataValidations count="6">
    <dataValidation type="list" showInputMessage="1" showErrorMessage="1" errorTitle="Внимание" error="Выберите значение из списка" sqref="C65532 C131068 C196604 C262140 C327676 C393212 C458748 C524284 C589820 C655356 C720892 C786428 C851964 C917500 C983036">
      <formula1>kind_of_NDS_tariff</formula1>
    </dataValidation>
    <dataValidation type="list" allowBlank="1" showInputMessage="1" showErrorMessage="1" errorTitle="Ошибка" error="Выберите значение из списка" prompt="Выберите значение из списка" sqref="C65524 C131060 C196596 C262132 C327668 C393204 C458740 C524276 C589812 C655348 C720884 C786420 C851956 C917492 C983028">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C7:C8 C65512:C65513 C131048:C131049 C196584:C196585 C262120:C262121 C327656:C327657 C393192:C393193 C458728:C458729 C524264:C524265 C589800:C589801 C655336:C655337 C720872:C720873 C786408:C786409 C851944:C851945 C917480:C917481 C983016:C983017 C65534 C131070 C196606 C262142 C327678 C393214 C458750 C524286 C589822 C655358 C720894 C786430 C851966 C917502 C983038"/>
    <dataValidation type="list" allowBlank="1" showInputMessage="1" showErrorMessage="1" errorTitle="Ошибка" error="Выберите значение из списка" prompt="Выберите значение из списка" sqref="C16 C65528 C131064 C196600 C262136 C327672 C393208 C458744 C524280 C589816 C655352 C720888 C786424 C851960 C917496 C983032">
      <formula1>kind_group_rates</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C65515 C131051 C196587 C262123 C327659 C393195 C458731 C524267 C589803 C655339 C720875 C786411 C851947 C917483 C983019 C65507:C65509 C131043:C131045 C196579:C196581 C262115:C262117 C327651:C327653 C393187:C393189 C458723:C458725 C524259:C524261 C589795:C589797 C655331:C655333 C720867:C720869 C786403:C786405 C851939:C851941 C917475:C917477 C983011:C983013">
      <formula1>"a"</formula1>
    </dataValidation>
    <dataValidation type="textLength" operator="lessThanOrEqual" allowBlank="1" showInputMessage="1" showErrorMessage="1" errorTitle="Ошибка" error="Допускается ввод не более 900 символов!" sqref="C65549:C65552 C131085:C131088 C196621:C196624 C262157:C262160 C327693:C327696 C393229:C393232 C458765:C458768 C524301:C524304 C589837:C589840 C655373:C655376 C720909:C720912 C786445:C786448 C851981:C851984 C917517:C917520 C983053:C983056 C65545:C65546 C131081:C131082 C196617:C196618 C262153:C262154 C327689:C327690 C393225:C393226 C458761:C458762 C524297:C524298 C589833:C589834 C655369:C655370 C720905:C720906 C786441:C786442 C851977:C851978 C917513:C917514 C983049:C983050 C65541:C65542 C131077:C131078 C196613:C196614 C262149:C262150 C327685:C327686 C393221:C393222 C458757:C458758 C524293:C524294 C589829:C589830 C655365:C655366 C720901:C720902 C786437:C786438 C851973:C851974 C917509:C917510 C983045:C983046 C65537:C65538 C131073:C131074 C196609:C196610 C262145:C262146 C327681:C327682 C393217:C393218 C458753:C458754 C524289:C524290 C589825:C589826 C655361:C655362 C720897:C720898 C786433:C786434 C851969:C851970 C917505:C917506 C983041:C983042 C65518 C131054 C196590 C262126 C327662 C393198 C458734 C524270 C589806 C655342 C720878 C786414 C851950 C917486 C983022 C65535 C131071 C196607 C262143 C327679 C393215 C458751 C524287 C589823 C655359 C720895 C786431 C851967 C917503 C983039">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workbookViewId="0">
      <selection activeCell="D15" sqref="D15"/>
    </sheetView>
  </sheetViews>
  <sheetFormatPr defaultRowHeight="15" x14ac:dyDescent="0.25"/>
  <cols>
    <col min="1" max="1" width="9.85546875" style="13" bestFit="1" customWidth="1"/>
    <col min="2" max="2" width="47.7109375" style="13" customWidth="1"/>
    <col min="3" max="3" width="27" style="13" bestFit="1" customWidth="1"/>
    <col min="4" max="4" width="22.28515625" style="13" customWidth="1"/>
  </cols>
  <sheetData>
    <row r="1" spans="1:4" x14ac:dyDescent="0.25">
      <c r="A1" s="14"/>
      <c r="B1" s="14"/>
      <c r="C1" s="14"/>
      <c r="D1" s="15"/>
    </row>
    <row r="2" spans="1:4" ht="32.25" customHeight="1" x14ac:dyDescent="0.25">
      <c r="A2" s="39" t="s">
        <v>0</v>
      </c>
      <c r="B2" s="39"/>
      <c r="C2" s="39"/>
      <c r="D2" s="39"/>
    </row>
    <row r="3" spans="1:4" x14ac:dyDescent="0.25">
      <c r="A3" s="40" t="str">
        <f>IF(org=0,"Не определено",org)</f>
        <v>ООО "Энергонефть Томск"</v>
      </c>
      <c r="B3" s="40"/>
      <c r="C3" s="40"/>
      <c r="D3" s="40"/>
    </row>
    <row r="4" spans="1:4" x14ac:dyDescent="0.25">
      <c r="A4" s="14"/>
      <c r="B4" s="16"/>
      <c r="C4" s="16"/>
      <c r="D4" s="17"/>
    </row>
    <row r="5" spans="1:4" ht="15.75" thickBot="1" x14ac:dyDescent="0.3">
      <c r="A5" s="18" t="s">
        <v>18</v>
      </c>
      <c r="B5" s="19" t="s">
        <v>19</v>
      </c>
      <c r="C5" s="20" t="s">
        <v>20</v>
      </c>
      <c r="D5" s="19" t="s">
        <v>21</v>
      </c>
    </row>
    <row r="6" spans="1:4" ht="15.75" thickTop="1" x14ac:dyDescent="0.25">
      <c r="A6" s="21" t="s">
        <v>22</v>
      </c>
      <c r="B6" s="21" t="s">
        <v>23</v>
      </c>
      <c r="C6" s="21" t="s">
        <v>24</v>
      </c>
      <c r="D6" s="21" t="s">
        <v>25</v>
      </c>
    </row>
    <row r="7" spans="1:4" x14ac:dyDescent="0.25">
      <c r="A7" s="22" t="s">
        <v>26</v>
      </c>
      <c r="B7" s="23"/>
      <c r="C7" s="23"/>
      <c r="D7" s="23"/>
    </row>
    <row r="8" spans="1:4" ht="45" x14ac:dyDescent="0.25">
      <c r="A8" s="24" t="s">
        <v>22</v>
      </c>
      <c r="B8" s="25" t="s">
        <v>27</v>
      </c>
      <c r="C8" s="26"/>
      <c r="D8" s="27"/>
    </row>
    <row r="9" spans="1:4" x14ac:dyDescent="0.25">
      <c r="A9" s="24" t="s">
        <v>28</v>
      </c>
      <c r="B9" s="28" t="s">
        <v>29</v>
      </c>
      <c r="C9" s="29"/>
      <c r="D9" s="25"/>
    </row>
    <row r="10" spans="1:4" ht="22.5" x14ac:dyDescent="0.25">
      <c r="A10" s="24" t="s">
        <v>30</v>
      </c>
      <c r="B10" s="30" t="str">
        <f>"с "&amp;periodStart &amp; " по " &amp; periodEnd</f>
        <v>с 01.01.2018 по 31.12.2018</v>
      </c>
      <c r="C10" s="31" t="s">
        <v>31</v>
      </c>
      <c r="D10" s="25"/>
    </row>
    <row r="11" spans="1:4" x14ac:dyDescent="0.25">
      <c r="A11" s="24" t="s">
        <v>32</v>
      </c>
      <c r="B11" s="28" t="s">
        <v>33</v>
      </c>
      <c r="C11" s="29"/>
      <c r="D11" s="25"/>
    </row>
    <row r="12" spans="1:4" x14ac:dyDescent="0.25">
      <c r="A12" s="24" t="s">
        <v>50</v>
      </c>
      <c r="B12" s="30" t="str">
        <f>"с 01.01.2018 по 30.06.2018" &amp; IF(double_rate_tariff="да",,", "&amp;unit_tariff_single_rate)</f>
        <v>с 01.01.2018 по 30.06.2018, руб/м3</v>
      </c>
      <c r="C12" s="32">
        <f>ROUND('[2]ф.8 (ВС)'!$U$136+'[2]ф.8 (ВС)'!$W$136,2)-0.01</f>
        <v>89.36999999999999</v>
      </c>
      <c r="D12" s="33"/>
    </row>
    <row r="13" spans="1:4" x14ac:dyDescent="0.25">
      <c r="A13" s="24" t="s">
        <v>51</v>
      </c>
      <c r="B13" s="30" t="str">
        <f>"с 01.07.2018 по 31.12.2018" &amp; IF(double_rate_tariff="да",,", "&amp;unit_tariff_single_rate)</f>
        <v>с 01.07.2018 по 31.12.2018, руб/м3</v>
      </c>
      <c r="C13" s="32">
        <f>C12</f>
        <v>89.36999999999999</v>
      </c>
      <c r="D13" s="33"/>
    </row>
    <row r="14" spans="1:4" x14ac:dyDescent="0.25">
      <c r="A14" s="24" t="s">
        <v>34</v>
      </c>
      <c r="B14" s="28" t="s">
        <v>35</v>
      </c>
      <c r="C14" s="34" t="str">
        <f>"с "&amp;periodStart &amp; " по " &amp; periodEnd &amp; " гг."</f>
        <v>с 01.01.2018 по 31.12.2018 гг.</v>
      </c>
      <c r="D14" s="25"/>
    </row>
    <row r="15" spans="1:4" ht="45" x14ac:dyDescent="0.25">
      <c r="A15" s="24" t="s">
        <v>36</v>
      </c>
      <c r="B15" s="28" t="s">
        <v>37</v>
      </c>
      <c r="C15" s="43" t="s">
        <v>52</v>
      </c>
      <c r="D15" s="44" t="s">
        <v>53</v>
      </c>
    </row>
    <row r="16" spans="1:4" ht="22.5" x14ac:dyDescent="0.25">
      <c r="A16" s="24" t="s">
        <v>38</v>
      </c>
      <c r="B16" s="28" t="s">
        <v>39</v>
      </c>
      <c r="C16" s="34">
        <f>SUM(C17:C18)</f>
        <v>6469.8</v>
      </c>
      <c r="D16" s="25"/>
    </row>
    <row r="17" spans="1:4" x14ac:dyDescent="0.25">
      <c r="A17" s="24" t="s">
        <v>40</v>
      </c>
      <c r="B17" s="30" t="s">
        <v>41</v>
      </c>
      <c r="C17" s="32">
        <f>ROUND('[2]ф.8 (ВС)'!$U$134+'[2]ф.8 (ВС)'!$W$134,2)/2</f>
        <v>3234.9</v>
      </c>
      <c r="D17" s="25"/>
    </row>
    <row r="18" spans="1:4" x14ac:dyDescent="0.25">
      <c r="A18" s="24" t="s">
        <v>42</v>
      </c>
      <c r="B18" s="30" t="s">
        <v>43</v>
      </c>
      <c r="C18" s="32">
        <f>C17</f>
        <v>3234.9</v>
      </c>
      <c r="D18" s="25"/>
    </row>
    <row r="19" spans="1:4" ht="22.5" x14ac:dyDescent="0.25">
      <c r="A19" s="24" t="s">
        <v>44</v>
      </c>
      <c r="B19" s="28" t="str">
        <f>"Годовой объем отпущенной потребителям воды, "&amp;unit_tariff_useful_output</f>
        <v>Годовой объем отпущенной потребителям воды, тыс м3</v>
      </c>
      <c r="C19" s="26"/>
      <c r="D19" s="25"/>
    </row>
    <row r="20" spans="1:4" x14ac:dyDescent="0.25">
      <c r="A20" s="24" t="s">
        <v>45</v>
      </c>
      <c r="B20" s="30" t="str">
        <f>"с "&amp;periodStart &amp; " по " &amp; periodEnd</f>
        <v>с 01.01.2018 по 31.12.2018</v>
      </c>
      <c r="C20" s="32">
        <f>'[2]ф.8 (ВС)'!$W$135</f>
        <v>72.389399999999995</v>
      </c>
      <c r="D20" s="25"/>
    </row>
    <row r="21" spans="1:4" ht="112.5" x14ac:dyDescent="0.25">
      <c r="A21" s="24" t="s">
        <v>46</v>
      </c>
      <c r="B21" s="28" t="s">
        <v>47</v>
      </c>
      <c r="C21" s="35">
        <f>'[2]ф.8 (ВС)'!$W$131</f>
        <v>1516.1693328352683</v>
      </c>
      <c r="D21" s="25"/>
    </row>
    <row r="22" spans="1:4" ht="90" x14ac:dyDescent="0.25">
      <c r="A22" s="24" t="s">
        <v>48</v>
      </c>
      <c r="B22" s="28" t="s">
        <v>49</v>
      </c>
      <c r="C22" s="35">
        <v>0</v>
      </c>
      <c r="D22" s="25"/>
    </row>
    <row r="23" spans="1:4" x14ac:dyDescent="0.25">
      <c r="A23" s="36"/>
      <c r="B23" s="36"/>
      <c r="C23" s="36"/>
      <c r="D23" s="36"/>
    </row>
    <row r="24" spans="1:4" x14ac:dyDescent="0.25">
      <c r="A24" s="37"/>
      <c r="B24" s="41"/>
      <c r="C24" s="42"/>
      <c r="D24" s="42"/>
    </row>
  </sheetData>
  <mergeCells count="3">
    <mergeCell ref="A2:D2"/>
    <mergeCell ref="A3:D3"/>
    <mergeCell ref="B24:D24"/>
  </mergeCells>
  <dataValidations count="5">
    <dataValidation type="list" allowBlank="1" showInputMessage="1" showErrorMessage="1" errorTitle="Ошибка" error="Выберите значение из списка" prompt="Выберите значение из списка" sqref="C10 C65532 C131068 C196604 C262140 C327676 C393212 C458748 C524284 C589820 C655356 C720892 C786428 C851964 C917500 C983036">
      <formula1>kind_of_control_method</formula1>
    </dataValidation>
    <dataValidation type="textLength" operator="lessThanOrEqual" allowBlank="1" showInputMessage="1" showErrorMessage="1" errorTitle="Ошибка" error="Допускается ввод не более 900 символов!" prompt="Вве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 sqref="C983047 C65543 C131079 C196615 C262151 C327687 C393223 C458759 C524295 C589831 C655367 C720903 C786439 C851975 C917511">
      <formula1>900</formula1>
    </dataValidation>
    <dataValidation type="decimal" allowBlank="1" showErrorMessage="1" errorTitle="Ошибка" error="Допускается ввод только неотрицательных чисел!" sqref="C65551:C65552 C131087:C131088 C196623:C196624 C262159:C262160 C327695:C327696 C393231:C393232 C458767:C458768 C524303:C524304 C589839:C589840 C655375:C655376 C720911:C720912 C786447:C786448 C851983:C851984 C917519:C917520 C983055:C983056 C65535:C65541 C131071:C131077 C196607:C196613 C262143:C262149 C327679:C327685 C393215:C393221 C458751:C458757 C524287:C524293 C589823:C589829 C655359:C655365 C720895:C720901 C786431:C786437 C851967:C851973 C917503:C917509 C983039:C983045 C65533 C131069 C196605 C262141 C327677 C393213 C458749 C524285 C589821 C655357 C720893 C786429 C851965 C917501 C983037 C17:C18 C65545:C65547 C131081:C131083 C196617:C196619 C262153:C262155 C327689:C327691 C393225:C393227 C458761:C458763 C524297:C524299 C589833:C589835 C655369:C655371 C720905:C720907 C786441:C786443 C851977:C851979 C917513:C917515 C983049:C983051 C20:C22 C65549 C131085 C196621 C262157 C327693 C393229 C458765 C524301 C589837 C655373 C720909 C786445 C851981 C917517 C983053 C12:C13">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D65555:D65557 D131091:D131093 D196627:D196629 D262163:D262165 D327699:D327701 D393235:D393237 D458771:D458773 D524307:D524309 D589843:D589845 D655379:D655381 D720915:D720917 D786451:D786453 D851987:D851989 D917523:D917525 D983059:D983061 D983034 D65543 D131079 D196615 D262151 D327687 D393223 D458759 D524295 D589831 D655367 D720903 D786439 D851975 D917511 D983047 D65530 D131066 D196602 D262138 D327674 D393210 D458746 D524282 D589818 D655354 D720890 D786426 D851962 D917498 D15">
      <formula1>900</formula1>
    </dataValidation>
    <dataValidation type="textLength" operator="lessThanOrEqual" allowBlank="1" showInputMessage="1" showErrorMessage="1" errorTitle="Ошибка" error="Допускается ввод не более 900 символов!" sqref="C65555:C65557 C131091:C131093 C196627:C196629 C262163:C262165 C327699:C327701 C393235:C393237 C458771:C458773 C524307:C524309 C589843:C589845 C655379:C655381 C720915:C720917 C786451:C786453 C851987:C851989 C917523:C917525 C983059:C983061 C15">
      <formula1>900</formula1>
    </dataValidation>
  </dataValidations>
  <hyperlinks>
    <hyperlink ref="D15"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Титульный</vt:lpstr>
      <vt:lpstr>Предложение</vt:lpstr>
    </vt:vector>
  </TitlesOfParts>
  <Company>Energoneft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Боголюбова М.Д.</dc:creator>
  <cp:lastModifiedBy>Боголюбова М.Д.</cp:lastModifiedBy>
  <dcterms:created xsi:type="dcterms:W3CDTF">2017-05-03T09:18:59Z</dcterms:created>
  <dcterms:modified xsi:type="dcterms:W3CDTF">2017-05-04T04:52:10Z</dcterms:modified>
</cp:coreProperties>
</file>